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\HOME3\mepwork.in\ELECTRICAL\"/>
    </mc:Choice>
  </mc:AlternateContent>
  <xr:revisionPtr revIDLastSave="0" documentId="13_ncr:1_{DEA007E6-56B1-43E4-8DE8-793C8EFC88D6}" xr6:coauthVersionLast="47" xr6:coauthVersionMax="47" xr10:uidLastSave="{00000000-0000-0000-0000-000000000000}"/>
  <bookViews>
    <workbookView xWindow="-120" yWindow="-120" windowWidth="29040" windowHeight="15720" tabRatio="868" xr2:uid="{07E0DD28-C463-427D-9EBB-28D8194C2165}"/>
  </bookViews>
  <sheets>
    <sheet name="Summary " sheetId="1" r:id="rId1"/>
    <sheet name="HVAC" sheetId="3" r:id="rId2"/>
    <sheet name="Plumbing" sheetId="2" r:id="rId3"/>
    <sheet name="Water body &amp; pool" sheetId="4" r:id="rId4"/>
    <sheet name="GF &amp; FF load" sheetId="6" r:id="rId5"/>
    <sheet name="Kitchen Pantry" sheetId="11" r:id="rId6"/>
    <sheet name="LIFT" sheetId="9" r:id="rId7"/>
    <sheet name="Landscape Lighting" sheetId="8" r:id="rId8"/>
    <sheet name="Internal Light" sheetId="10" r:id="rId9"/>
    <sheet name="AUDIO VIDEO " sheetId="14" r:id="rId10"/>
  </sheets>
  <definedNames>
    <definedName name="_xlnm.Print_Area" localSheetId="4">'GF &amp; FF load'!$A$1:$N$88</definedName>
    <definedName name="_xlnm.Print_Area" localSheetId="0">'Summary '!$A$1:$F$42</definedName>
    <definedName name="_xlnm.Print_Titles" localSheetId="9">'AUDIO VIDEO '!$2:$2</definedName>
    <definedName name="_xlnm.Print_Titles" localSheetId="4">'GF &amp; FF load'!$2:$2</definedName>
    <definedName name="_xlnm.Print_Titles" localSheetId="1">HVAC!$2:$3</definedName>
    <definedName name="_xlnm.Print_Titles" localSheetId="8">'Internal Light'!$2:$2</definedName>
    <definedName name="_xlnm.Print_Titles" localSheetId="7">'Landscape Lighting'!$2:$2</definedName>
    <definedName name="_xlnm.Print_Titles" localSheetId="3">'Water body &amp; pool'!$3:$3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6" i="1" l="1"/>
  <c r="M88" i="6"/>
  <c r="E25" i="10"/>
  <c r="S21" i="10"/>
  <c r="S19" i="10"/>
  <c r="H35" i="8"/>
  <c r="C35" i="14"/>
  <c r="C14" i="1" s="1"/>
  <c r="E14" i="1" s="1"/>
  <c r="F30" i="11"/>
  <c r="F22" i="11"/>
  <c r="F25" i="11"/>
  <c r="F26" i="11"/>
  <c r="F27" i="11"/>
  <c r="F28" i="11"/>
  <c r="F29" i="11"/>
  <c r="F24" i="11"/>
  <c r="F4" i="11"/>
  <c r="F5" i="11"/>
  <c r="F6" i="11"/>
  <c r="F7" i="11"/>
  <c r="F31" i="11" s="1"/>
  <c r="C8" i="1" s="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3" i="11"/>
  <c r="M22" i="10"/>
  <c r="M24" i="10" s="1"/>
  <c r="L22" i="10"/>
  <c r="L24" i="10" s="1"/>
  <c r="K22" i="10"/>
  <c r="K24" i="10" s="1"/>
  <c r="J22" i="10"/>
  <c r="J24" i="10" s="1"/>
  <c r="I22" i="10"/>
  <c r="I24" i="10" s="1"/>
  <c r="H22" i="10"/>
  <c r="H24" i="10" s="1"/>
  <c r="G22" i="10"/>
  <c r="G24" i="10" s="1"/>
  <c r="F22" i="10"/>
  <c r="F24" i="10" s="1"/>
  <c r="E22" i="10"/>
  <c r="E24" i="10" s="1"/>
  <c r="E27" i="10" s="1"/>
  <c r="N9" i="10"/>
  <c r="N22" i="10" s="1"/>
  <c r="N24" i="10" s="1"/>
  <c r="C13" i="1" l="1"/>
  <c r="E13" i="1" s="1"/>
  <c r="C9" i="1"/>
  <c r="E9" i="1" s="1"/>
  <c r="D5" i="9"/>
  <c r="F7" i="2"/>
  <c r="F15" i="2" s="1"/>
  <c r="C5" i="1" s="1"/>
  <c r="M85" i="6"/>
  <c r="M86" i="6" s="1"/>
  <c r="M87" i="6" s="1"/>
  <c r="L85" i="6"/>
  <c r="K85" i="6"/>
  <c r="J85" i="6"/>
  <c r="I85" i="6"/>
  <c r="H85" i="6"/>
  <c r="G85" i="6"/>
  <c r="G86" i="6" s="1"/>
  <c r="C15" i="1" s="1"/>
  <c r="E15" i="1" s="1"/>
  <c r="J39" i="8"/>
  <c r="J40" i="8"/>
  <c r="J41" i="8"/>
  <c r="L86" i="6" l="1"/>
  <c r="L87" i="6" s="1"/>
  <c r="C7" i="1" s="1"/>
  <c r="E7" i="1" s="1"/>
  <c r="J49" i="8"/>
  <c r="J50" i="8"/>
  <c r="H51" i="8"/>
  <c r="H52" i="8"/>
  <c r="H54" i="8"/>
  <c r="J55" i="8"/>
  <c r="H56" i="8"/>
  <c r="H57" i="8"/>
  <c r="J59" i="8"/>
  <c r="J60" i="8"/>
  <c r="H61" i="8"/>
  <c r="H62" i="8"/>
  <c r="H63" i="8"/>
  <c r="J64" i="8"/>
  <c r="J65" i="8"/>
  <c r="H66" i="8"/>
  <c r="J68" i="8"/>
  <c r="H69" i="8"/>
  <c r="H70" i="8"/>
  <c r="J71" i="8"/>
  <c r="H72" i="8"/>
  <c r="J73" i="8"/>
  <c r="H74" i="8"/>
  <c r="H75" i="8"/>
  <c r="J77" i="8"/>
  <c r="J79" i="8"/>
  <c r="J80" i="8"/>
  <c r="H81" i="8"/>
  <c r="H82" i="8"/>
  <c r="J48" i="8"/>
  <c r="J44" i="8"/>
  <c r="H45" i="8"/>
  <c r="J46" i="8"/>
  <c r="H43" i="8"/>
  <c r="J38" i="8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" i="8"/>
  <c r="C6" i="1"/>
  <c r="E6" i="1" s="1"/>
  <c r="I111" i="3"/>
  <c r="I104" i="3"/>
  <c r="I98" i="3"/>
  <c r="I88" i="3"/>
  <c r="I62" i="3"/>
  <c r="I30" i="3"/>
  <c r="I84" i="3"/>
  <c r="I77" i="3"/>
  <c r="I70" i="3"/>
  <c r="I53" i="3"/>
  <c r="I45" i="3"/>
  <c r="I38" i="3"/>
  <c r="I20" i="3"/>
  <c r="I12" i="3"/>
  <c r="F15" i="4"/>
  <c r="G15" i="4"/>
  <c r="F25" i="4"/>
  <c r="G25" i="4"/>
  <c r="F33" i="4"/>
  <c r="G33" i="4"/>
  <c r="F40" i="4"/>
  <c r="G40" i="4"/>
  <c r="F47" i="4"/>
  <c r="G47" i="4"/>
  <c r="F54" i="4"/>
  <c r="G54" i="4"/>
  <c r="F62" i="4"/>
  <c r="G62" i="4"/>
  <c r="C31" i="1"/>
  <c r="E5" i="1"/>
  <c r="E8" i="1"/>
  <c r="E10" i="1"/>
  <c r="C4" i="1" l="1"/>
  <c r="E4" i="1" s="1"/>
  <c r="I99" i="3"/>
  <c r="I113" i="3" s="1"/>
  <c r="F63" i="4"/>
  <c r="G63" i="4"/>
  <c r="J83" i="8"/>
  <c r="C12" i="1" s="1"/>
  <c r="E12" i="1" s="1"/>
  <c r="H83" i="8"/>
  <c r="C11" i="1" s="1"/>
  <c r="E11" i="1" l="1"/>
  <c r="E16" i="1" s="1"/>
  <c r="C17" i="1" l="1"/>
  <c r="C19" i="1" s="1"/>
  <c r="C21" i="1" s="1"/>
  <c r="C36" i="1" s="1"/>
  <c r="C26" i="1"/>
  <c r="C16" i="1"/>
  <c r="C28" i="1" l="1"/>
  <c r="C30" i="1" s="1"/>
  <c r="C22" i="1" l="1"/>
  <c r="C23" i="1" s="1"/>
  <c r="C38" i="1" l="1"/>
  <c r="C33" i="1"/>
</calcChain>
</file>

<file path=xl/sharedStrings.xml><?xml version="1.0" encoding="utf-8"?>
<sst xmlns="http://schemas.openxmlformats.org/spreadsheetml/2006/main" count="1362" uniqueCount="615">
  <si>
    <t>DESCRIPMON</t>
  </si>
  <si>
    <t>REMARKS</t>
  </si>
  <si>
    <t>S NO.</t>
  </si>
  <si>
    <t>SUMMARY OF LOAD CALCULATION</t>
  </si>
  <si>
    <t>TOTAL LOAD KW</t>
  </si>
  <si>
    <t xml:space="preserve">DG SET SELECTION </t>
  </si>
  <si>
    <t xml:space="preserve">SERVO </t>
  </si>
  <si>
    <t xml:space="preserve">KITCHEN </t>
  </si>
  <si>
    <t>LANDSCAPE POWER</t>
  </si>
  <si>
    <t xml:space="preserve">DEMAND LOAD </t>
  </si>
  <si>
    <t>POWER FACTOR:</t>
  </si>
  <si>
    <t>AS PER DISSCUSED WITH ALDRIZ &amp; GOLDY JI</t>
  </si>
  <si>
    <t>DG Power Factor</t>
  </si>
  <si>
    <t>HT CONNECTION REQUIRED</t>
  </si>
  <si>
    <t>PF</t>
  </si>
  <si>
    <t xml:space="preserve">AC </t>
  </si>
  <si>
    <t>Sr no.</t>
  </si>
  <si>
    <t>Area</t>
  </si>
  <si>
    <t xml:space="preserve">Light Module </t>
  </si>
  <si>
    <t>Light Type</t>
  </si>
  <si>
    <t>QTY AS PER DWG:08/01/2026</t>
  </si>
  <si>
    <t>Remarks</t>
  </si>
  <si>
    <t>Landscape</t>
  </si>
  <si>
    <t>XL-01</t>
  </si>
  <si>
    <t>Wall lights - Ceiling - surface mount type light</t>
  </si>
  <si>
    <t>XL-02</t>
  </si>
  <si>
    <t xml:space="preserve">SURFACE MOUNTING TYPE LIGHT </t>
  </si>
  <si>
    <t>XL-02-2</t>
  </si>
  <si>
    <t>XL-02-3</t>
  </si>
  <si>
    <t>XL-02-4</t>
  </si>
  <si>
    <t>XL-03</t>
  </si>
  <si>
    <t>LIGHT CANCELLED</t>
  </si>
  <si>
    <t>XL-04</t>
  </si>
  <si>
    <t>BOLLARD &amp; POLE</t>
  </si>
  <si>
    <t>XL-04A</t>
  </si>
  <si>
    <t>FLOOR LAMP BOLLARD</t>
  </si>
  <si>
    <t>XL-04B</t>
  </si>
  <si>
    <t>XL04C</t>
  </si>
  <si>
    <t>XL-05</t>
  </si>
  <si>
    <t>Drive Over</t>
  </si>
  <si>
    <t>XL-06</t>
  </si>
  <si>
    <t>FRAME</t>
  </si>
  <si>
    <t>XL-07B</t>
  </si>
  <si>
    <t>Frameless</t>
  </si>
  <si>
    <t>XL07A/XL-1A</t>
  </si>
  <si>
    <t>XL-08</t>
  </si>
  <si>
    <t>Semi-recessed - Step</t>
  </si>
  <si>
    <t>XL-09</t>
  </si>
  <si>
    <t>Bollard &amp; Pole</t>
  </si>
  <si>
    <t>XL-10</t>
  </si>
  <si>
    <t>Encasement with flange</t>
  </si>
  <si>
    <t>XL-11</t>
  </si>
  <si>
    <t>Surface Wall lights - Ceiling</t>
  </si>
  <si>
    <t>XL-12</t>
  </si>
  <si>
    <t>XL-13</t>
  </si>
  <si>
    <t>LED Strip cove light</t>
  </si>
  <si>
    <t>XL-14</t>
  </si>
  <si>
    <t>XL-15-1</t>
  </si>
  <si>
    <t>Bollard</t>
  </si>
  <si>
    <t>XL-15-2</t>
  </si>
  <si>
    <t>XL-16</t>
  </si>
  <si>
    <t>XL-16A</t>
  </si>
  <si>
    <t>XL-16B</t>
  </si>
  <si>
    <t>XL-17</t>
  </si>
  <si>
    <t>CANCELLED</t>
  </si>
  <si>
    <t>XL-18</t>
  </si>
  <si>
    <t>Encasement with flange - Step Light</t>
  </si>
  <si>
    <t>GR-X01</t>
  </si>
  <si>
    <t>Walk Over concealed light</t>
  </si>
  <si>
    <t>CR-01</t>
  </si>
  <si>
    <t>Encasement with flange, Ceiling Light</t>
  </si>
  <si>
    <t>GR-X09</t>
  </si>
  <si>
    <t>Frameless concealed light</t>
  </si>
  <si>
    <t>UNIT</t>
  </si>
  <si>
    <t>Mtr</t>
  </si>
  <si>
    <t>Glass House</t>
  </si>
  <si>
    <t>Bar Room</t>
  </si>
  <si>
    <t>Catring zone</t>
  </si>
  <si>
    <t>Gard Room</t>
  </si>
  <si>
    <t>Driver Lounge</t>
  </si>
  <si>
    <t>Car Parking</t>
  </si>
  <si>
    <t>Total KW</t>
  </si>
  <si>
    <t>TOTAL</t>
  </si>
  <si>
    <t>Power Switch for Landscape</t>
  </si>
  <si>
    <t>West side Boundry</t>
  </si>
  <si>
    <t>16A</t>
  </si>
  <si>
    <t>Switch socket</t>
  </si>
  <si>
    <t>North side Boundry</t>
  </si>
  <si>
    <t>East side</t>
  </si>
  <si>
    <t>South Side</t>
  </si>
  <si>
    <t>6A Switch socket</t>
  </si>
  <si>
    <t>Casate Ac unit</t>
  </si>
  <si>
    <t>Ceiling Light</t>
  </si>
  <si>
    <t>6A</t>
  </si>
  <si>
    <t>1.5 Ton Ac</t>
  </si>
  <si>
    <t>NON VRV DUCTABLE  1.5TR</t>
  </si>
  <si>
    <t>16A socket</t>
  </si>
  <si>
    <t>Ac indoor Ductable unit</t>
  </si>
  <si>
    <t>0.38 ton AC</t>
  </si>
  <si>
    <t>Nos</t>
  </si>
  <si>
    <t>Outdoor</t>
  </si>
  <si>
    <t>AC</t>
  </si>
  <si>
    <t>3 phase</t>
  </si>
  <si>
    <t>Socket 16A</t>
  </si>
  <si>
    <t>Socket 6A</t>
  </si>
  <si>
    <t>Switch Socket</t>
  </si>
  <si>
    <t>His &amp; Her Toilet</t>
  </si>
  <si>
    <t>16 A Switch socket</t>
  </si>
  <si>
    <t>Light Point</t>
  </si>
  <si>
    <t>Light points</t>
  </si>
  <si>
    <t>Floor Light</t>
  </si>
  <si>
    <t xml:space="preserve">Split Ac Load </t>
  </si>
  <si>
    <t>1.5 Ton ac</t>
  </si>
  <si>
    <t>6 A Switch socket</t>
  </si>
  <si>
    <t>16 amp socket for Hood in ceiling</t>
  </si>
  <si>
    <t>16 amp socket for HOB at floor</t>
  </si>
  <si>
    <t>Refrigerator</t>
  </si>
  <si>
    <t>16A switch socket</t>
  </si>
  <si>
    <t>16A Switch socket</t>
  </si>
  <si>
    <t>ceiling Light</t>
  </si>
  <si>
    <t>6A switch socket</t>
  </si>
  <si>
    <t>Split Ac</t>
  </si>
  <si>
    <t>1.5 TR</t>
  </si>
  <si>
    <t>Light</t>
  </si>
  <si>
    <t xml:space="preserve">EV Car charging </t>
  </si>
  <si>
    <t>LT Room</t>
  </si>
  <si>
    <t xml:space="preserve">Light </t>
  </si>
  <si>
    <t>1.5 TR ac</t>
  </si>
  <si>
    <t>Ac</t>
  </si>
  <si>
    <t>Wall Lights</t>
  </si>
  <si>
    <t>TOTAL LOAD</t>
  </si>
  <si>
    <t>POWER WATT</t>
  </si>
  <si>
    <t>LIGHT WATT</t>
  </si>
  <si>
    <t xml:space="preserve">LANDSCAPE LIGHT </t>
  </si>
  <si>
    <t>Master Bedroom-1</t>
  </si>
  <si>
    <t>SR NO.</t>
  </si>
  <si>
    <t>AREA</t>
  </si>
  <si>
    <t>LOCATION</t>
  </si>
  <si>
    <t>6A AUTOMATION SOCKET</t>
  </si>
  <si>
    <t>FAN REGULATOR</t>
  </si>
  <si>
    <t>FOOT LIGHT</t>
  </si>
  <si>
    <t>16A SOCKET</t>
  </si>
  <si>
    <t>GF</t>
  </si>
  <si>
    <t>Living Room &amp; Bar</t>
  </si>
  <si>
    <t>Guruji Bedroom</t>
  </si>
  <si>
    <t>Guruji Bedroom Toilet</t>
  </si>
  <si>
    <t>Guest Bedroom</t>
  </si>
  <si>
    <t>Guest Bedroom Toilet</t>
  </si>
  <si>
    <t>Master Bedroom-2</t>
  </si>
  <si>
    <t>Master Bedroom-2 Dresser</t>
  </si>
  <si>
    <t>Master Bedroom-2 Toilet</t>
  </si>
  <si>
    <t>Master Bedroom-1 toilet</t>
  </si>
  <si>
    <t>Family Lounge</t>
  </si>
  <si>
    <t>Study Room</t>
  </si>
  <si>
    <t>Kitchen</t>
  </si>
  <si>
    <t>Dinning Room</t>
  </si>
  <si>
    <t>Dinning room powder toilet</t>
  </si>
  <si>
    <t>Master Dresser-1</t>
  </si>
  <si>
    <t>Entrance Loby</t>
  </si>
  <si>
    <t>GF Passage</t>
  </si>
  <si>
    <t>Bar Room Powder Toilet</t>
  </si>
  <si>
    <t>Pooja Room</t>
  </si>
  <si>
    <t>FF</t>
  </si>
  <si>
    <t>Passage</t>
  </si>
  <si>
    <t>Bar Area-1</t>
  </si>
  <si>
    <t>Powder Room near Bar</t>
  </si>
  <si>
    <t>Formal Living room</t>
  </si>
  <si>
    <t>Pantry Near Bar</t>
  </si>
  <si>
    <t>Kids Bedroom-4</t>
  </si>
  <si>
    <t>Kids Toilet-4 &amp; Dresser</t>
  </si>
  <si>
    <t>Loby Near Kids Bedroom-4</t>
  </si>
  <si>
    <t>Kids Bedroom3-</t>
  </si>
  <si>
    <t>Kids Toilet-3 Dresser</t>
  </si>
  <si>
    <t>Main Lift Loby Gf &amp; FF</t>
  </si>
  <si>
    <t>Master Bedroom Toilet-2 Wiw</t>
  </si>
  <si>
    <t>Master Bedroom Toilet-1 Wiw</t>
  </si>
  <si>
    <t>Kids bedroom-2 loby area</t>
  </si>
  <si>
    <t>Kids bedroom-2</t>
  </si>
  <si>
    <t>Kids Toilet-2</t>
  </si>
  <si>
    <t>Kids Bedroom-1</t>
  </si>
  <si>
    <t>Kids Bedroom-1 Toilet &amp; dreeser</t>
  </si>
  <si>
    <t xml:space="preserve">Pantry </t>
  </si>
  <si>
    <t>Glam Room</t>
  </si>
  <si>
    <t>Glam Room Toilet &amp; dresser</t>
  </si>
  <si>
    <t>Guest Bathroom</t>
  </si>
  <si>
    <t xml:space="preserve">TOTAL QTY </t>
  </si>
  <si>
    <t>MODEL NO</t>
  </si>
  <si>
    <t>TOTAL KW</t>
  </si>
  <si>
    <t>Powder Toilet 3</t>
  </si>
  <si>
    <t>Staff area</t>
  </si>
  <si>
    <t>06/13A SOCKET</t>
  </si>
  <si>
    <t>6A SOCKET Automation</t>
  </si>
  <si>
    <t>Dwg are pending for switch socket qty. I taked as per GF Dwg</t>
  </si>
  <si>
    <t>Load KW</t>
  </si>
  <si>
    <t>KW</t>
  </si>
  <si>
    <t>PROPOSED APPLIANCES</t>
  </si>
  <si>
    <t>SUPPLIER</t>
  </si>
  <si>
    <t>CODE</t>
  </si>
  <si>
    <t>QTY.</t>
  </si>
  <si>
    <t>BUILT-IN HOB 90CM</t>
  </si>
  <si>
    <t>GAGGENAU</t>
  </si>
  <si>
    <t>VG 491 111IN</t>
  </si>
  <si>
    <t>BUILT-IN HOB 38CM</t>
  </si>
  <si>
    <t>VG 425 111IN</t>
  </si>
  <si>
    <t>VG 415 111IN</t>
  </si>
  <si>
    <t>BUILT-IN GRILL 38CM</t>
  </si>
  <si>
    <t>VR 414 115</t>
  </si>
  <si>
    <t>ISLAND CHIMNEY 120CM</t>
  </si>
  <si>
    <t>AC 250 121</t>
  </si>
  <si>
    <t>FOR CHIMNEY</t>
  </si>
  <si>
    <t>AR 401 142</t>
  </si>
  <si>
    <t>VARIO DOWN DRAFT VENTILATION</t>
  </si>
  <si>
    <t>VL 414 115</t>
  </si>
  <si>
    <t>BUILT-IN MICROWAVE 60CM</t>
  </si>
  <si>
    <t>BMP 224 100</t>
  </si>
  <si>
    <t>BUILT-IN OVEN 60CM</t>
  </si>
  <si>
    <t>BOP 250 102</t>
  </si>
  <si>
    <t>BUILT-IN WARMER DRAWER 14CM</t>
  </si>
  <si>
    <t>WSP 221 102</t>
  </si>
  <si>
    <t>BUILT-IN COFFEE MAKER 60CM</t>
  </si>
  <si>
    <t>CMP 250 102</t>
  </si>
  <si>
    <t>BUILT-IN FRIDGE 75.6CM</t>
  </si>
  <si>
    <t>RC 472 304</t>
  </si>
  <si>
    <t>RB 472 305</t>
  </si>
  <si>
    <t>BUILT-IN DISHWASHER 60CM</t>
  </si>
  <si>
    <t>DF 270 101F</t>
  </si>
  <si>
    <t>DISHWASHING ACC.</t>
  </si>
  <si>
    <t>DA 041 160</t>
  </si>
  <si>
    <t>COMMERCIAL DISHWASHER IN WASH AREA</t>
  </si>
  <si>
    <t>ICE MAKER MACHINE IN WASH AREA</t>
  </si>
  <si>
    <t>FREE STANDING FRIDGE IN STORE</t>
  </si>
  <si>
    <t>DEEP FREEZER IN CROCKERY ROOM</t>
  </si>
  <si>
    <t>Total Load KW</t>
  </si>
  <si>
    <t>GROUND &amp; FIRST FLOOR POWER &amp; LIGHT</t>
  </si>
  <si>
    <t>TERRACE FLOOR POWER &amp; LIGHT</t>
  </si>
  <si>
    <t>QTY</t>
  </si>
  <si>
    <t>SR</t>
  </si>
  <si>
    <t>PUMP ROOM</t>
  </si>
  <si>
    <t xml:space="preserve">RO SYSTEM PUMP </t>
  </si>
  <si>
    <t>TERRACE</t>
  </si>
  <si>
    <t>Hydropneumatic system as follows:</t>
  </si>
  <si>
    <t>HEAT PUMP</t>
  </si>
  <si>
    <t>Hot water Return pump</t>
  </si>
  <si>
    <t xml:space="preserve">LOAD </t>
  </si>
  <si>
    <t>LIFT</t>
  </si>
  <si>
    <t>ITEM DESCRIPTION</t>
  </si>
  <si>
    <t>TYPE</t>
  </si>
  <si>
    <t>PASSENGER LIFT</t>
  </si>
  <si>
    <t>SERVICE LIFT</t>
  </si>
  <si>
    <t>MAIN BUILDING</t>
  </si>
  <si>
    <t>GR-X02</t>
  </si>
  <si>
    <t>GR-X03</t>
  </si>
  <si>
    <t>GR-X04</t>
  </si>
  <si>
    <t>GR-X05</t>
  </si>
  <si>
    <t>GR-X06</t>
  </si>
  <si>
    <t>GR-X07</t>
  </si>
  <si>
    <t>GR-X08</t>
  </si>
  <si>
    <t>SM-X01</t>
  </si>
  <si>
    <t>Master toilet-1 Green area</t>
  </si>
  <si>
    <t>Family Lounge &amp; study area</t>
  </si>
  <si>
    <t>Staff Lounge &amp; Kitchen</t>
  </si>
  <si>
    <t>Dinning Area</t>
  </si>
  <si>
    <t>Shoe cabinet loby</t>
  </si>
  <si>
    <t>Entrance &amp; Pooja Room</t>
  </si>
  <si>
    <t>Formal living &amp; bar room</t>
  </si>
  <si>
    <t>Loby</t>
  </si>
  <si>
    <t>Guruji bedroom</t>
  </si>
  <si>
    <t>Master Bedroom -1 &amp; 2</t>
  </si>
  <si>
    <t>Kids bedroom -1 &amp;2 balcony</t>
  </si>
  <si>
    <t>Servant room &amp; glam room balcony</t>
  </si>
  <si>
    <t xml:space="preserve">Cut out below </t>
  </si>
  <si>
    <t>Family Lounge &amp; Bar Room Balcony</t>
  </si>
  <si>
    <t>Kids Bedroom-4 &amp; 3</t>
  </si>
  <si>
    <t xml:space="preserve">Master Bedroom 2 </t>
  </si>
  <si>
    <t>Master Bedroom 1</t>
  </si>
  <si>
    <t xml:space="preserve">TOTAL </t>
  </si>
  <si>
    <t>KW AS PER FIXTURE</t>
  </si>
  <si>
    <t>WATTAGE AS PER FIXTURE</t>
  </si>
  <si>
    <t>Microwave 60cm</t>
  </si>
  <si>
    <t>FF PANTRY-1 &amp; 2</t>
  </si>
  <si>
    <t>Oven 60cm</t>
  </si>
  <si>
    <t>Built-in chimney 90cm</t>
  </si>
  <si>
    <t>Induction 60cm</t>
  </si>
  <si>
    <t>Wall chimney 90cm</t>
  </si>
  <si>
    <t>Built-in fridge 60cm</t>
  </si>
  <si>
    <t xml:space="preserve">SUB TOTAL KW </t>
  </si>
  <si>
    <t>General Purpose use switch socket 16A</t>
  </si>
  <si>
    <t xml:space="preserve">TOTAL KW </t>
  </si>
  <si>
    <t>INTERNAL LIGHT LOAD</t>
  </si>
  <si>
    <t xml:space="preserve">AUDIO SYSTEM </t>
  </si>
  <si>
    <t>Purpose           : Basement Storm water drainage</t>
  </si>
  <si>
    <t>Required for : Rain water filter pump and transfer to Raw Water Tank</t>
  </si>
  <si>
    <t>Total Power (KW)</t>
  </si>
  <si>
    <t>TOTAL IN KW LOAD</t>
  </si>
  <si>
    <t>Pole Light</t>
  </si>
  <si>
    <t>LIGHT QTY</t>
  </si>
  <si>
    <t>CHANDELLER</t>
  </si>
  <si>
    <t>AUTOMATION SOCKET</t>
  </si>
  <si>
    <t>Load factor</t>
  </si>
  <si>
    <t>WITH 5% SAFETY MARGIN</t>
  </si>
  <si>
    <t>OLTC</t>
  </si>
  <si>
    <t>250kVA 2 NOS</t>
  </si>
  <si>
    <t>HVAC</t>
  </si>
  <si>
    <t>PLUMBING</t>
  </si>
  <si>
    <t>TYPE OF EQUIPMENT</t>
  </si>
  <si>
    <t>CFM</t>
  </si>
  <si>
    <t>TR</t>
  </si>
  <si>
    <t>Input KW</t>
  </si>
  <si>
    <t>Unit</t>
  </si>
  <si>
    <t>Total</t>
  </si>
  <si>
    <t>ELECTRICAL DATA</t>
  </si>
  <si>
    <t>Per Unit</t>
  </si>
  <si>
    <t>Qty.</t>
  </si>
  <si>
    <t>Phase</t>
  </si>
  <si>
    <t>MCB (Amp)</t>
  </si>
  <si>
    <t>ELCB (Amp) (300mA,4-Pole)</t>
  </si>
  <si>
    <t>STARTAR</t>
  </si>
  <si>
    <t>Cable Size</t>
  </si>
  <si>
    <t>CKT - 1</t>
  </si>
  <si>
    <t>GROUND FLOOR</t>
  </si>
  <si>
    <t>MASTER  TOI BATH+DRESS+WIW -1</t>
  </si>
  <si>
    <t>ROOF TOP UNIT</t>
  </si>
  <si>
    <t>Three Phase</t>
  </si>
  <si>
    <t>SUTABLE FOR -1.49 KW MOTOR</t>
  </si>
  <si>
    <t>MASTER BEDROOM 2 &amp; LOUNGE</t>
  </si>
  <si>
    <t>SUTABLE FOR -2.24 KW MOTOR</t>
  </si>
  <si>
    <t>MASTER  TOI BATH+DRESS+WIW -2</t>
  </si>
  <si>
    <t>MASTER BEDROOM 1 &amp; LOUNGE</t>
  </si>
  <si>
    <t>36 HP VRV OUTDOOR</t>
  </si>
  <si>
    <t>TOP DISCHARGE</t>
  </si>
  <si>
    <t>18 HP</t>
  </si>
  <si>
    <t>40X1</t>
  </si>
  <si>
    <t>IDU / ODU  K.W ( CKT -1)</t>
  </si>
  <si>
    <t>CKT - 2</t>
  </si>
  <si>
    <t>GURUJI ROOM &amp; STORE -2</t>
  </si>
  <si>
    <t>GURUJI TOI BATH+DRESSING</t>
  </si>
  <si>
    <t>SUTABLE FOR -.75 KW MOTOR</t>
  </si>
  <si>
    <t>GUEST BEDROOM 1+STORE</t>
  </si>
  <si>
    <t>GUEST TOI BATH + DRESS -1</t>
  </si>
  <si>
    <t>SUTABLE FOR -1.12 KW MOTOR</t>
  </si>
  <si>
    <t>BAR AREA LOBBY+POWDER TOI</t>
  </si>
  <si>
    <t>SUTABLE FOR -1.24 KW MOTOR</t>
  </si>
  <si>
    <t>44 HP VRV OUTDOOR</t>
  </si>
  <si>
    <t>22 HP</t>
  </si>
  <si>
    <t>63X2</t>
  </si>
  <si>
    <t>IDU / ODU  K.W ( CKT -2)</t>
  </si>
  <si>
    <t>CKT - 3</t>
  </si>
  <si>
    <t>DOUBLE HEIGHT ENTERNCE</t>
  </si>
  <si>
    <t>PUJA AREA UNIT-1</t>
  </si>
  <si>
    <t>PUJA AREA UHIT-2</t>
  </si>
  <si>
    <t>PASSAGE+DOUBLE HEIGHT -4</t>
  </si>
  <si>
    <t>SUTABLE FOR -3.73 KW MOTOR</t>
  </si>
  <si>
    <t>56 HP VRV OUTDOOR</t>
  </si>
  <si>
    <t>20 HP</t>
  </si>
  <si>
    <t>14 HP</t>
  </si>
  <si>
    <t>32X1</t>
  </si>
  <si>
    <t>IDU / ODU  K.W ( CKT -3)</t>
  </si>
  <si>
    <t>CKT - 4</t>
  </si>
  <si>
    <t>PLAY / STUDY AREA</t>
  </si>
  <si>
    <t>DINING AREA &amp; LOBBY,POWDER</t>
  </si>
  <si>
    <t>FAMILY LOUNGE</t>
  </si>
  <si>
    <t>FORMAL LIVING ROOM</t>
  </si>
  <si>
    <t>SUITABLE FOR -2.24 KW MOTOR</t>
  </si>
  <si>
    <t>46 HP VRV OUTDOOR</t>
  </si>
  <si>
    <t>63X1</t>
  </si>
  <si>
    <t>26 HP</t>
  </si>
  <si>
    <t>IDU / ODU  K.W ( CKT -4)</t>
  </si>
  <si>
    <t>CKT - 5</t>
  </si>
  <si>
    <t>PASSAGE+DOUBLE HEIGHT -1</t>
  </si>
  <si>
    <t>SUITABLE FOR -3.73 KW MOTOR</t>
  </si>
  <si>
    <t>PASSAGE+DOUBLE HEIGHT -2</t>
  </si>
  <si>
    <t>PASSAGE+DOUBLE HEIGHT -3</t>
  </si>
  <si>
    <t>76 HP VRV OUTDOOR</t>
  </si>
  <si>
    <t>24 HP</t>
  </si>
  <si>
    <t>IDU / ODU  K.W ( CKT -5)</t>
  </si>
  <si>
    <t>FIRST FLOOR</t>
  </si>
  <si>
    <t>CKT - 6</t>
  </si>
  <si>
    <t>MASTER BEDROOM 1</t>
  </si>
  <si>
    <t>MASTER BEDROOM 2</t>
  </si>
  <si>
    <t>MASTER BATH +DRESS+WALK -1</t>
  </si>
  <si>
    <t>MASTER BATH +DRESS+WALK -2</t>
  </si>
  <si>
    <t>SUITABLE FOR -1.49 KW MOTOR</t>
  </si>
  <si>
    <t>40 HP VRV OUTDOOR</t>
  </si>
  <si>
    <t>IDU / ODU  K.W ( CKT -6)</t>
  </si>
  <si>
    <t>CKT - 7</t>
  </si>
  <si>
    <t>GLAM ROOM &amp; DRESS-1</t>
  </si>
  <si>
    <t>GLAM BATH+TOILET -1</t>
  </si>
  <si>
    <t>BAR AREA LOBBY+ POWDER TOILET</t>
  </si>
  <si>
    <t>GUEST ROOM - 2</t>
  </si>
  <si>
    <t>GUEST TOILET &amp; DRESS -2</t>
  </si>
  <si>
    <t>52 HP VRV OUTDOOR</t>
  </si>
  <si>
    <t>IDU / ODU  K.W ( CKT -7)</t>
  </si>
  <si>
    <t>CKT - 8</t>
  </si>
  <si>
    <t>KIDS BEDROOM-1</t>
  </si>
  <si>
    <t>SUITABLE FOR -1.12 KW MOTOR</t>
  </si>
  <si>
    <t>KIDS TOI &amp; DRESS , WIW -1</t>
  </si>
  <si>
    <t>KIDS BEDROOM-2+LOBBY</t>
  </si>
  <si>
    <t>KIDS TOI BATH+DRESS/ WIW -2</t>
  </si>
  <si>
    <t>34 HP VRV OUTDOOR</t>
  </si>
  <si>
    <t>IDU / ODU  K.W ( CKT -8)</t>
  </si>
  <si>
    <t>CKT - 9</t>
  </si>
  <si>
    <t>KIDS BEDROOM-3</t>
  </si>
  <si>
    <t>KIDS BEDROOM-4</t>
  </si>
  <si>
    <t>KIDS TOILET &amp; DRESS LOUNGE -3</t>
  </si>
  <si>
    <t>KIDS TOI+DRESS LOUNGE -4</t>
  </si>
  <si>
    <t>32 HP VRV OUTDOOR</t>
  </si>
  <si>
    <t>16 HP</t>
  </si>
  <si>
    <t>40X2</t>
  </si>
  <si>
    <t>IDU / ODU  K.W ( CKT -9)</t>
  </si>
  <si>
    <t>CKT - 10</t>
  </si>
  <si>
    <t>COMMON LOBBY+STAIRCASE -1</t>
  </si>
  <si>
    <t>COMMON LOBBY+STAIRCASE -2</t>
  </si>
  <si>
    <t>COMMON LOBBY+STAIRCASE -3</t>
  </si>
  <si>
    <t>COMMON LOBBY+STAIRCASE -4</t>
  </si>
  <si>
    <t>IDU / ODU  K.W ( CKT -10)</t>
  </si>
  <si>
    <t>CKT - 11</t>
  </si>
  <si>
    <t>-</t>
  </si>
  <si>
    <t>TFA FOR KITCHEN</t>
  </si>
  <si>
    <t>16 HP VRV OUTDOOR</t>
  </si>
  <si>
    <t>IDU / ODU  K.W ( CKT -11)</t>
  </si>
  <si>
    <t>CKT - 12</t>
  </si>
  <si>
    <t>ELECTRICAL ROOM</t>
  </si>
  <si>
    <t>HI-WALL</t>
  </si>
  <si>
    <t>FXAQ50</t>
  </si>
  <si>
    <t>Single phase</t>
  </si>
  <si>
    <t>3 Core x 2.5 Sqmm Cu. With gang box + earthing</t>
  </si>
  <si>
    <t>STAFF LOUNGE</t>
  </si>
  <si>
    <t>AV ROOM</t>
  </si>
  <si>
    <t>FXAQ25</t>
  </si>
  <si>
    <t>SHOE ROOM</t>
  </si>
  <si>
    <t>FXAQ63</t>
  </si>
  <si>
    <t>MAIDROOM-1&amp;2</t>
  </si>
  <si>
    <t>18 HP VRV OUTDOOR</t>
  </si>
  <si>
    <t>IDU / ODU  K.W ( CKT -12)</t>
  </si>
  <si>
    <t>VRV OUTDDOOR + AHU UNITS K.W</t>
  </si>
  <si>
    <t>NON VRV</t>
  </si>
  <si>
    <t>ELECTRICAL ROOM (GF)</t>
  </si>
  <si>
    <t>SPLIT AC</t>
  </si>
  <si>
    <t>ELECTRICAL ROOM (FF)</t>
  </si>
  <si>
    <t>KITCHEN(GF)</t>
  </si>
  <si>
    <t>CASSATTE AC</t>
  </si>
  <si>
    <t>EXHUAST / FRASH AIR  INLINE FAN</t>
  </si>
  <si>
    <t>CABINET TYPE</t>
  </si>
  <si>
    <t>100-200</t>
  </si>
  <si>
    <t>200-500</t>
  </si>
  <si>
    <t>500-1000</t>
  </si>
  <si>
    <t>VENTILATION FAN</t>
  </si>
  <si>
    <t>GRAND TOTAL</t>
  </si>
  <si>
    <t>NOTE-</t>
  </si>
  <si>
    <t>REQUIRED INDOOR SEFTY DEVICE(SCANNER) AND ODU SCANNER WITH HI-LOW CUTOFF AND PHASE SEQUENCE.</t>
  </si>
  <si>
    <r>
      <t>* ODU's IKW at 100% Diversity at 43'C DB and Inside conditions at 24</t>
    </r>
    <r>
      <rPr>
        <vertAlign val="superscript"/>
        <sz val="10"/>
        <rFont val="Times New Roman"/>
        <family val="1"/>
      </rPr>
      <t>0</t>
    </r>
    <r>
      <rPr>
        <sz val="10"/>
        <rFont val="Times New Roman"/>
        <family val="1"/>
      </rPr>
      <t xml:space="preserve"> CDB, 17'CWB.</t>
    </r>
  </si>
  <si>
    <t>* ELCB Rating (A) 300mA, 4 Pole.</t>
  </si>
  <si>
    <t>* In place of PVC cable if XLPE cable will consider then pls have one size less.</t>
  </si>
  <si>
    <t>*1  Rated capacity MCB should be provided</t>
  </si>
  <si>
    <t>*2  Rated capacity MCCB should be provided</t>
  </si>
  <si>
    <t>*3   Nominal size of Cu conductor, 4core XLPE insulated armoured cables 50 Hz. With Earthing,</t>
  </si>
  <si>
    <t>4CX  ( 6 Sqmm Cu).x 1 No with Neutral +Earth.- 1 No</t>
  </si>
  <si>
    <t>4C X  ( 10 Sqmm Cu).x 1 No with Neutral +Earth.- 1 No</t>
  </si>
  <si>
    <t>4C X  ( 6 Sqmm Cu).x 1 No with Neutral +Earth.- 1 No</t>
  </si>
  <si>
    <t>4CX  ( 16 Sqmm Cu).x 2 No with Neutral +Earth.- 2 No</t>
  </si>
  <si>
    <t>4CX  ( 16 Sqmm Cu).x 1 No with Neutral +Earth.- 1 No</t>
  </si>
  <si>
    <t>4C X  ( 16 Sqmm Cu).x 1 No with Neutral +Earth.- 1 No</t>
  </si>
  <si>
    <t>4C X  ( 16 Sqmm Cu).x 2 No with Neutral +Earth.- 2 No</t>
  </si>
  <si>
    <t>4CX  ( 2.5 Sqmm Cu).x 4 No with Neutral +Earth.- 1 No</t>
  </si>
  <si>
    <t>4CX  ( 2.5 Sqmm Cu).x 1 No with Neutral +Earth.- 1 No</t>
  </si>
  <si>
    <t>4CX  ( 2.5 Sqmm Cu).x 1 No with Neutral +Earth.- 2 No</t>
  </si>
  <si>
    <r>
      <t xml:space="preserve">Required for : </t>
    </r>
    <r>
      <rPr>
        <b/>
        <sz val="10"/>
        <rFont val="Times New Roman"/>
        <family val="1"/>
      </rPr>
      <t>RO water treatment (feed pump)</t>
    </r>
  </si>
  <si>
    <r>
      <t xml:space="preserve">Required for : </t>
    </r>
    <r>
      <rPr>
        <b/>
        <sz val="10"/>
        <rFont val="Times New Roman"/>
        <family val="1"/>
      </rPr>
      <t>Raw water treatment (feed pump)</t>
    </r>
  </si>
  <si>
    <r>
      <t xml:space="preserve">Required for : </t>
    </r>
    <r>
      <rPr>
        <b/>
        <sz val="10"/>
        <rFont val="Times New Roman"/>
        <family val="1"/>
      </rPr>
      <t>Domestic water transfer</t>
    </r>
  </si>
  <si>
    <t>NO</t>
  </si>
  <si>
    <t>Pump for Filtration (Cyclic Operation)</t>
  </si>
  <si>
    <t>215-240V</t>
  </si>
  <si>
    <t>Sump Pump for Plant Room</t>
  </si>
  <si>
    <t>Doser (MCB Only)</t>
  </si>
  <si>
    <t>215-230V</t>
  </si>
  <si>
    <t>380-415V</t>
  </si>
  <si>
    <t>U/W Led Color Vision Light</t>
  </si>
  <si>
    <t>12V</t>
  </si>
  <si>
    <t>Spare Load</t>
  </si>
  <si>
    <t>Air Blower for 60 Air Nozzle (Pneumatic Operated)</t>
  </si>
  <si>
    <t>380-440V</t>
  </si>
  <si>
    <t>UV System</t>
  </si>
  <si>
    <t>Online Heater for Winter Season (MCB Only TPN)</t>
  </si>
  <si>
    <t>Pump for Water Bowl in Side Koi Pond (Cyclic Operation)</t>
  </si>
  <si>
    <t>U/W LED Light, 12W / 12V AC for Bowl</t>
  </si>
  <si>
    <t>12V / AC</t>
  </si>
  <si>
    <t>U/W LED Light, 12W / 12V AC for Koi Pond</t>
  </si>
  <si>
    <t>Light for Diamond Cut Nozzles</t>
  </si>
  <si>
    <t>12V/24V</t>
  </si>
  <si>
    <t>U/W LED Light, 14W / 12V AC For Water Body</t>
  </si>
  <si>
    <t>Pump for River Flow Effect Nozzle (Cyclic Operation)</t>
  </si>
  <si>
    <t>U/W LED Light, 12W / 12V AC</t>
  </si>
  <si>
    <t>Pump for Rain Effects Water Cascade (Cyclic Operation)</t>
  </si>
  <si>
    <t>Pump for Feature Wall (Cyclic Operation)</t>
  </si>
  <si>
    <t>U/W LED Stand Light, 12W / 12V AC</t>
  </si>
  <si>
    <t>Pump for Sliding (Cyclic Operation)</t>
  </si>
  <si>
    <t>UV System (MCB Only)</t>
  </si>
  <si>
    <t>Ozone Generator (MCB Only)</t>
  </si>
  <si>
    <t>U/W LED Light,  for Pool</t>
  </si>
  <si>
    <t>ELECTRICAL LOAD FOR WATER BODIES</t>
  </si>
  <si>
    <t>S.No.</t>
  </si>
  <si>
    <t>Discription</t>
  </si>
  <si>
    <t>Qty</t>
  </si>
  <si>
    <t>Voltage</t>
  </si>
  <si>
    <r>
      <rPr>
        <b/>
        <sz val="10"/>
        <rFont val="Times New Roman"/>
        <family val="1"/>
      </rPr>
      <t>Capacity
(KW)</t>
    </r>
  </si>
  <si>
    <r>
      <rPr>
        <b/>
        <sz val="10"/>
        <rFont val="Times New Roman"/>
        <family val="1"/>
      </rPr>
      <t>Working Load
(KW)</t>
    </r>
  </si>
  <si>
    <r>
      <rPr>
        <b/>
        <sz val="10"/>
        <rFont val="Times New Roman"/>
        <family val="1"/>
      </rPr>
      <t>Total Load
(KW)</t>
    </r>
  </si>
  <si>
    <t>A</t>
  </si>
  <si>
    <t>WATER BODY-1 (REAL SIDE)</t>
  </si>
  <si>
    <t>ECP - 1 (INDOOR TYPE IN PLANT ROOM)</t>
  </si>
  <si>
    <t>B</t>
  </si>
  <si>
    <t>WATER BODY-2 (KOI POND)</t>
  </si>
  <si>
    <t>ECP - 2 (INDOOR TYPE IN PLANT ROOM)</t>
  </si>
  <si>
    <t>C</t>
  </si>
  <si>
    <t>WATER BODY-3 (NEAR POOJA DECK AREA)</t>
  </si>
  <si>
    <t>ECP - 3 (INDOOR TYPE IN PLANT ROOM)</t>
  </si>
  <si>
    <t>D</t>
  </si>
  <si>
    <t>WATER BODY-4 (NEAR POOJA DECK AREA)</t>
  </si>
  <si>
    <t>ECP - 4 (INDOOR TYPE IN PLANT ROOM)</t>
  </si>
  <si>
    <t>E</t>
  </si>
  <si>
    <t>WATER BODY-5 (NEAR DROP OFF)</t>
  </si>
  <si>
    <t>ECP - 5 (INDOOR TYPE IN PLANT ROOM)</t>
  </si>
  <si>
    <t>F</t>
  </si>
  <si>
    <t>WATER BODY-6 (BREAKFAST WOODEN DECK)</t>
  </si>
  <si>
    <t>ECP - 6 (INDOOR TYPE IN PLANT ROOM)</t>
  </si>
  <si>
    <t>G</t>
  </si>
  <si>
    <t>SWIMMING POOL</t>
  </si>
  <si>
    <t>ECP - 7 (INDOOR TYPE IN PLANT ROOM)</t>
  </si>
  <si>
    <t>SAY</t>
  </si>
  <si>
    <r>
      <rPr>
        <sz val="10"/>
        <rFont val="Times New Roman"/>
        <family val="1"/>
      </rPr>
      <t>Appx Load
(Not in BOQ)</t>
    </r>
  </si>
  <si>
    <t>2 No. (1W+1S)</t>
  </si>
  <si>
    <t>1 No.</t>
  </si>
  <si>
    <t>2 No.</t>
  </si>
  <si>
    <t>3 No. (2W+1S)</t>
  </si>
  <si>
    <t>Pump for Color Vision Bubbler Jets (Cyclic Operation) (For 37
No. Jets)</t>
  </si>
  <si>
    <t>37 No.</t>
  </si>
  <si>
    <t>Pump for Color Vision Bubbler Jets (Cyclic Operation) (For 29 No. Jets)</t>
  </si>
  <si>
    <t>29 No.</t>
  </si>
  <si>
    <t>8 No.</t>
  </si>
  <si>
    <t>Pump for Diamond Cut Nozzles (Cyclic Operation) (For 13 No. Jets)</t>
  </si>
  <si>
    <t>12 No.</t>
  </si>
  <si>
    <t>4 No.</t>
  </si>
  <si>
    <t>10 No.</t>
  </si>
  <si>
    <t>5 No.</t>
  </si>
  <si>
    <t>20 No.</t>
  </si>
  <si>
    <t>Pump for Color Vision Bubbler Jets (Cyclic Operation) (For 37 No. Jets)</t>
  </si>
  <si>
    <t>No.</t>
  </si>
  <si>
    <t>16 amp. socket for steam oven and warming drawer-2No.</t>
  </si>
  <si>
    <t>Downlights-Encasement without flange-Walk Over - Lines - Surface</t>
  </si>
  <si>
    <t>Particulars</t>
  </si>
  <si>
    <t>Total Power (Watts)</t>
  </si>
  <si>
    <t>General zone (AV Rack)</t>
  </si>
  <si>
    <t>8 KV (approx)</t>
  </si>
  <si>
    <t>Puja area (on wall speakers - to be decided)</t>
  </si>
  <si>
    <t>2 KV (approx)</t>
  </si>
  <si>
    <t>Guruji's bedroom (75" TV with soundbar and subwoofer)</t>
  </si>
  <si>
    <t>1 KV</t>
  </si>
  <si>
    <t>Guest bedroom 1 (75" TV with soundbar and subwoofer)</t>
  </si>
  <si>
    <t>Master Bedroom 1 (97" TV with soundbar and subwoofer)</t>
  </si>
  <si>
    <t>1.5 KV</t>
  </si>
  <si>
    <t>2 KV</t>
  </si>
  <si>
    <t>Master Bedroom 2 (97" TV with soundbar and subwoofer)</t>
  </si>
  <si>
    <t>5 KV (approx)</t>
  </si>
  <si>
    <t>Family Lounge (165" LED wall with speaker equipments)</t>
  </si>
  <si>
    <t>13.5 KV (approx)</t>
  </si>
  <si>
    <t>Play / Study area</t>
  </si>
  <si>
    <t>Double Height Courtyard (Pop up TV)</t>
  </si>
  <si>
    <t>Bar area (LED wall with speaker equipments)</t>
  </si>
  <si>
    <t>10 KV (approx)</t>
  </si>
  <si>
    <t>Formal Living  (LED wall with speaker equipments)</t>
  </si>
  <si>
    <t>Glam room</t>
  </si>
  <si>
    <t>ROUGH TOTAL POWER REQUIREMENT</t>
  </si>
  <si>
    <t>79.5 KV (approx)</t>
  </si>
  <si>
    <t>LANDSCAPE AREA</t>
  </si>
  <si>
    <t>Party area</t>
  </si>
  <si>
    <t>15 KV (approx)</t>
  </si>
  <si>
    <t>Koi pound</t>
  </si>
  <si>
    <t>Breakfast area</t>
  </si>
  <si>
    <t>Master Lounge 1 (97" TV with soundbar and subwoofer) 1 sonos amp taken for four in-ceiling speakers</t>
  </si>
  <si>
    <t>Master Lounge 2 (97" TV with soundbar and subwoofer) 1 sonos amp taken for four in-ceiling speakers</t>
  </si>
  <si>
    <t>Bar area (97" TV with four in-ceiling speakers &amp; 1 subwoofer) Formal living (six in-ceiling speakers &amp; 2 subwoofer)</t>
  </si>
  <si>
    <t>Master Lounge 1 (97" TV with soundbar and subwoofer) 1 sonos amp taken for two in-ceiling speakers</t>
  </si>
  <si>
    <t>Master Lounge 2 (97" TV with soundbar and subwoofer) 1 sonos amp taken for two in-ceiling speakers</t>
  </si>
  <si>
    <t>Kids bedroom 1 (83" TV with soundbar and subwoofer) 1 sonos amp taken for two in-ceiling speakers</t>
  </si>
  <si>
    <t>Kids bedroom 2 (97" TV with soundbar and subwoofer) 1 sonos amp taken for two in-ceiling speakers</t>
  </si>
  <si>
    <t>Kids bedroom 3 (83" TV with soundbar and subwoofer) 1 sonos amp taken for two in-ceiling speakers</t>
  </si>
  <si>
    <t>Kids bedroom 4 (83" TV with soundbar and subwoofer) 1 sonos amp taken for two in-ceiling speakers</t>
  </si>
  <si>
    <t>Guest bedroom (75" TV with soundbar and subwoofer) 1 sonos amp taken for two in-ceiling speakers</t>
  </si>
  <si>
    <t>CAPACITOR BANK</t>
  </si>
  <si>
    <t>175 kVAR</t>
  </si>
  <si>
    <t>POWER 0.85 &gt; 0.98</t>
  </si>
  <si>
    <t xml:space="preserve">30X30 KVA 2NO. UPS REQUIRED FOR AUTOMATION LIGHTING &amp; AUDIO VIDEO </t>
  </si>
  <si>
    <t>Total Maximum Demand (kVA)</t>
  </si>
  <si>
    <t>Maximum Demand Load (kW)</t>
  </si>
  <si>
    <t>Maximum Demand Load (kVA)</t>
  </si>
  <si>
    <t>SERVO STABILIZER REQUIRED IN kVA</t>
  </si>
  <si>
    <t>REQUIRED TRANSFORMER IN kVA</t>
  </si>
  <si>
    <t>REQUIRED DG 1 &amp; 2:- 250 kVA ( 2 SETS )</t>
  </si>
  <si>
    <t>TOTAL FINAL DEMAND LOAD IN kVA</t>
  </si>
  <si>
    <t>TOTAL LOAD DEMAND IN kVA</t>
  </si>
  <si>
    <t>500kVA, 11/0.433 KV, OIL- COOLED TRANSFORMER WITH OLTC</t>
  </si>
  <si>
    <t>HT CONNECTION REQUIRED FROM ELECTRICITY COMPANY</t>
  </si>
  <si>
    <t xml:space="preserve">DEMAND FACTOR </t>
  </si>
  <si>
    <t>11 kV HT BULK METERING</t>
  </si>
  <si>
    <t>CONN.  LOAD
{kW}</t>
  </si>
  <si>
    <t>MAX.  DEMAND
{kW}</t>
  </si>
  <si>
    <t>WATER BODY-1,2,3,4,5,6 &amp; Pool</t>
  </si>
  <si>
    <t>LOAD FACTOR</t>
  </si>
  <si>
    <t>MAX DEMAND LOAD (kW)</t>
  </si>
  <si>
    <t>UV-SYSTEM: Flow 1.5 M3/Hr with Run Hour Meter, MOC: Chamber-SS 304, Quartz Tube, Disinfection Efficiency-99.9%,UV Lamp Intensity-30, 000 Microwattsec/cm2, UV Lamp Life -7,500 Burning Hours, Accessories: UV intesity Monitor /Hr Meter</t>
  </si>
  <si>
    <t>WE ARE PROPSING  TRX-WITH OLTC. PLEASE CONFIRM IF SERVO STILL REQUIRED.</t>
  </si>
  <si>
    <t>TECHNICALLY SERVO NOT REQUIRED</t>
  </si>
  <si>
    <t>EQUALLY LOADED</t>
  </si>
  <si>
    <t xml:space="preserve">ELECTRICAL DATA SHEET </t>
  </si>
  <si>
    <t>Rough power consumption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</si>
</sst>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3">
    <numFmt numFmtId="164" formatCode="_ * #,##0_ ;_ * \-#,##0_ ;_ * &quot;-&quot;_ ;_ @_ "/>
    <numFmt numFmtId="165" formatCode="_ * #,##0.00_ ;_ * \-#,##0.00_ ;_ * &quot;-&quot;??_ ;_ @_ "/>
    <numFmt numFmtId="166" formatCode="&quot;$&quot;#,##0_);\(&quot;$&quot;#,##0\)"/>
    <numFmt numFmtId="167" formatCode="&quot;$&quot;#,##0_);[Red]\(&quot;$&quot;#,##0\)"/>
    <numFmt numFmtId="168" formatCode="_(&quot;$&quot;* #,##0.00_);_(&quot;$&quot;* \(#,##0.00\);_(&quot;$&quot;* &quot;-&quot;??_);_(@_)"/>
    <numFmt numFmtId="169" formatCode="0.0"/>
    <numFmt numFmtId="170" formatCode="0.000"/>
    <numFmt numFmtId="171" formatCode="&quot;\&quot;#,##0;[Red]&quot;\&quot;\-#,##0"/>
    <numFmt numFmtId="172" formatCode="&quot;\&quot;#,##0.00;[Red]&quot;\&quot;\-#,##0.00"/>
    <numFmt numFmtId="173" formatCode="#,##0.0000_);\(#,##0.0000\)"/>
    <numFmt numFmtId="174" formatCode="General_)"/>
    <numFmt numFmtId="175" formatCode="&quot;$&quot;#,##0;\-&quot;$&quot;#,##0"/>
    <numFmt numFmtId="176" formatCode="#,##0;\-#,##0;&quot;-&quot;"/>
    <numFmt numFmtId="177" formatCode="#,##0.0_);\(#,##0.0\)"/>
    <numFmt numFmtId="178" formatCode="#,##0.000_);\(#,##0.000\)"/>
    <numFmt numFmtId="179" formatCode="yyyy"/>
    <numFmt numFmtId="180" formatCode="\(0.00%"/>
    <numFmt numFmtId="181" formatCode="#,##0_);[Red]\(#,##0\);;@"/>
    <numFmt numFmtId="182" formatCode="#,##0;\(#,##0\)"/>
    <numFmt numFmtId="183" formatCode="0###0"/>
    <numFmt numFmtId="184" formatCode="\$#,##0.00;[Red]\-\$#,##0.00"/>
    <numFmt numFmtId="185" formatCode="\$#,##0.00;[Red]&quot;-$&quot;#,##0.00"/>
    <numFmt numFmtId="186" formatCode="&quot;$&quot;#,##0.00;[Red]\-&quot;$&quot;#,##0.00"/>
    <numFmt numFmtId="187" formatCode="\$#,##0.00;\(\$#,##0.00\)"/>
    <numFmt numFmtId="188" formatCode="#,##0.000000000;[Red]\-#,##0.000000000"/>
    <numFmt numFmtId="189" formatCode="\U\S\$#,##0.00;\(\U\S\$#,##0.00\)"/>
    <numFmt numFmtId="190" formatCode="\$#,##0;\(\$#,##0\)"/>
    <numFmt numFmtId="191" formatCode="\$##,##0.00_);\(\$##,##0.00\)"/>
    <numFmt numFmtId="192" formatCode="_-* #,##0.00\ &quot;€&quot;_-;\-* #,##0.00\ &quot;€&quot;_-;_-* &quot;-&quot;??\ &quot;€&quot;_-;_-@_-"/>
    <numFmt numFmtId="193" formatCode="General\ ;[Red]\(General\)"/>
    <numFmt numFmtId="194" formatCode="#,##0.0"/>
    <numFmt numFmtId="195" formatCode="#,##0.0000000_);\(#,##0.0000000\)"/>
    <numFmt numFmtId="196" formatCode="&quot; &quot;#,##0.0000_);\(&quot; &quot;#,##0.0000\)"/>
    <numFmt numFmtId="197" formatCode="_-* #,##0_-;\-* #,##0_-;_-* &quot;-&quot;_-;_-@_-"/>
    <numFmt numFmtId="198" formatCode="_-* #,##0.00_-;\-* #,##0.00_-;_-* &quot;-&quot;??_-;_-@_-"/>
    <numFmt numFmtId="199" formatCode="_-* #,##0\ _F_-;\-* #,##0\ _F_-;_-* &quot;-&quot;\ _F_-;_-@_-"/>
    <numFmt numFmtId="200" formatCode="_-* #,##0.00\ _F_-;\-* #,##0.00\ _F_-;_-* &quot;-&quot;??\ _F_-;_-@_-"/>
    <numFmt numFmtId="201" formatCode="_ * #,##0_)\ &quot;$&quot;_ ;_ * \(#,##0\)\ &quot;$&quot;_ ;_ * &quot;-&quot;_)\ &quot;$&quot;_ ;_ @_ "/>
    <numFmt numFmtId="202" formatCode="_ * #,##0.00_)\ &quot;$&quot;_ ;_ * \(#,##0.00\)\ &quot;$&quot;_ ;_ * &quot;-&quot;??_)\ &quot;$&quot;_ ;_ @_ "/>
    <numFmt numFmtId="203" formatCode="#,##0.00000000;[Red]\-#,##0.00000000"/>
    <numFmt numFmtId="204" formatCode="#,##0.000"/>
    <numFmt numFmtId="205" formatCode="\£#,##0_);\(\£#,##0\)"/>
    <numFmt numFmtId="206" formatCode="_-&quot;£&quot;* #,##0_-;\-&quot;£&quot;* #,##0_-;_-&quot;£&quot;* &quot;-&quot;_-;_-@_-"/>
    <numFmt numFmtId="207" formatCode="&quot;£ &quot;#,##0.00;\-&quot;£ &quot;#,##0.00"/>
    <numFmt numFmtId="208" formatCode="&quot;$&quot;#,##0.00"/>
    <numFmt numFmtId="209" formatCode="&quot;Rs. &quot;#,###,##0_);\(&quot;Rs. &quot;#,###,##0\)"/>
    <numFmt numFmtId="210" formatCode="&quot;Rs.&quot;##,##0.00_);\(&quot;Rs.&quot;##,##0.00\)"/>
    <numFmt numFmtId="211" formatCode="_(&quot;Rs.&quot;* #,##0_);_(&quot;Rs.&quot;* \(#,##0\);_(&quot;Rs.&quot;* &quot;-&quot;??_);_(@_)"/>
    <numFmt numFmtId="212" formatCode="\+0.00%\+"/>
    <numFmt numFmtId="213" formatCode="0.00%\)"/>
    <numFmt numFmtId="214" formatCode="0##0"/>
    <numFmt numFmtId="215" formatCode="0.00_)"/>
    <numFmt numFmtId="216" formatCode="_-&quot;L.&quot;\ * #,##0_-;\-&quot;L.&quot;\ * #,##0_-;_-&quot;L.&quot;\ * &quot;-&quot;_-;_-@_-"/>
    <numFmt numFmtId="217" formatCode="_-&quot;L.&quot;\ * #,##0.00_-;\-&quot;L.&quot;\ * #,##0.00_-;_-&quot;L.&quot;\ * &quot;-&quot;??_-;_-@_-"/>
    <numFmt numFmtId="218" formatCode="_ &quot;Fr.&quot;\ * #,##0_ ;_ &quot;Fr.&quot;\ * \-#,##0_ ;_ &quot;Fr.&quot;\ * &quot;-&quot;_ ;_ @_ "/>
    <numFmt numFmtId="219" formatCode="_ &quot;Fr.&quot;\ * #,##0.00_ ;_ &quot;Fr.&quot;\ * \-#,##0.00_ ;_ &quot;Fr.&quot;\ * &quot;-&quot;??_ ;_ @_ "/>
    <numFmt numFmtId="220" formatCode="_-&quot;$&quot;* #,##0_-;\-&quot;$&quot;* #,##0_-;_-&quot;$&quot;* &quot;-&quot;_-;_-@_-"/>
    <numFmt numFmtId="221" formatCode="_-&quot;$&quot;* #,##0.00_-;\-&quot;$&quot;* #,##0.00_-;_-&quot;$&quot;* &quot;-&quot;??_-;_-@_-"/>
    <numFmt numFmtId="222" formatCode="#,##0\ &quot;BF&quot;;[Red]\-#,##0\ &quot;BF&quot;"/>
    <numFmt numFmtId="223" formatCode="_-&quot;£&quot;* #,##0.00_-;\-&quot;£&quot;* #,##0.00_-;_-&quot;£&quot;* &quot;-&quot;??_-;_-@_-"/>
    <numFmt numFmtId="224" formatCode="[$-409]dddd\,\ mmmm\ dd\,\ yyyy"/>
    <numFmt numFmtId="225" formatCode="0\ &quot;kW&quot;"/>
    <numFmt numFmtId="226" formatCode="0\ &quot;kVA&quot;"/>
  </numFmts>
  <fonts count="94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family val="1"/>
    </font>
    <font>
      <sz val="11"/>
      <name val="??"/>
      <family val="1"/>
      <charset val="128"/>
    </font>
    <font>
      <sz val="11"/>
      <name val="?? ??"/>
      <family val="1"/>
      <charset val="128"/>
    </font>
    <font>
      <sz val="14"/>
      <name val="Terminal"/>
      <family val="3"/>
      <charset val="128"/>
    </font>
    <font>
      <sz val="10"/>
      <name val="Helv"/>
      <family val="2"/>
    </font>
    <font>
      <sz val="10"/>
      <name val="Helv"/>
      <charset val="204"/>
    </font>
    <font>
      <sz val="10"/>
      <name val="Geneva"/>
      <family val="2"/>
    </font>
    <font>
      <sz val="10"/>
      <color indexed="8"/>
      <name val="Helv"/>
    </font>
    <font>
      <sz val="10"/>
      <name val="Helv"/>
    </font>
    <font>
      <sz val="11"/>
      <name val="돋움"/>
      <family val="2"/>
      <charset val="129"/>
    </font>
    <font>
      <sz val="11"/>
      <color indexed="8"/>
      <name val="Calibri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4"/>
      <name val="AngsanaUPC"/>
      <family val="1"/>
    </font>
    <font>
      <b/>
      <sz val="11"/>
      <name val="Times New Roman"/>
      <family val="1"/>
    </font>
    <font>
      <sz val="11"/>
      <name val="Arial"/>
      <family val="2"/>
    </font>
    <font>
      <sz val="10"/>
      <name val="Times New Roman"/>
      <family val="1"/>
    </font>
    <font>
      <sz val="11"/>
      <color indexed="20"/>
      <name val="Calibri"/>
      <family val="2"/>
    </font>
    <font>
      <sz val="7"/>
      <name val="Helv"/>
    </font>
    <font>
      <sz val="12"/>
      <name val="Tms Rmn"/>
    </font>
    <font>
      <b/>
      <sz val="10"/>
      <name val="MS Sans Serif"/>
      <family val="2"/>
    </font>
    <font>
      <sz val="10"/>
      <name val="MS Sans Serif"/>
      <family val="2"/>
    </font>
    <font>
      <sz val="12"/>
      <name val="¹UAAA¼"/>
      <family val="3"/>
      <charset val="129"/>
    </font>
    <font>
      <sz val="12"/>
      <name val="¹ÙÅÁÃ¼"/>
      <charset val="129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b/>
      <sz val="11"/>
      <color indexed="52"/>
      <name val="Calibri"/>
      <family val="2"/>
    </font>
    <font>
      <b/>
      <sz val="10"/>
      <name val="Helv"/>
    </font>
    <font>
      <b/>
      <sz val="11"/>
      <color indexed="9"/>
      <name val="Calibri"/>
      <family val="2"/>
    </font>
    <font>
      <sz val="11"/>
      <color indexed="8"/>
      <name val="Bodoni Poster"/>
      <family val="2"/>
    </font>
    <font>
      <sz val="10"/>
      <name val="MS Serif"/>
      <family val="1"/>
    </font>
    <font>
      <sz val="11"/>
      <name val="Courier"/>
      <family val="3"/>
    </font>
    <font>
      <b/>
      <u/>
      <sz val="11"/>
      <name val="Times New Roman"/>
      <family val="1"/>
    </font>
    <font>
      <sz val="10"/>
      <name val="Arial"/>
      <family val="2"/>
      <charset val="204"/>
    </font>
    <font>
      <sz val="10"/>
      <name val="Century Gothic"/>
      <family val="2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0"/>
      <name val="Century Gothic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9"/>
      <name val="Arial"/>
      <family val="2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i/>
      <sz val="9"/>
      <name val="Times New Roman"/>
      <family val="1"/>
    </font>
    <font>
      <i/>
      <sz val="9"/>
      <name val="Times New Roman"/>
      <family val="1"/>
    </font>
    <font>
      <b/>
      <sz val="18"/>
      <name val="Times New Roman"/>
      <family val="1"/>
    </font>
    <font>
      <sz val="7"/>
      <color indexed="10"/>
      <name val="Helv"/>
    </font>
    <font>
      <sz val="8"/>
      <name val="Helv"/>
    </font>
    <font>
      <b/>
      <u/>
      <sz val="10"/>
      <color indexed="18"/>
      <name val="Century Gothic"/>
      <family val="2"/>
    </font>
    <font>
      <u/>
      <sz val="9"/>
      <color indexed="36"/>
      <name val="Arial"/>
      <family val="2"/>
    </font>
    <font>
      <b/>
      <sz val="12"/>
      <color indexed="18"/>
      <name val="Times New Roman"/>
      <family val="1"/>
    </font>
    <font>
      <b/>
      <sz val="18"/>
      <color indexed="56"/>
      <name val="Cambria"/>
      <family val="2"/>
    </font>
    <font>
      <b/>
      <i/>
      <sz val="12"/>
      <name val="Times New Roman"/>
      <family val="1"/>
    </font>
    <font>
      <b/>
      <sz val="11"/>
      <color indexed="8"/>
      <name val="Calibri"/>
      <family val="2"/>
    </font>
    <font>
      <u val="double"/>
      <sz val="14"/>
      <color indexed="8"/>
      <name val="Arial"/>
      <family val="2"/>
    </font>
    <font>
      <sz val="11"/>
      <color indexed="10"/>
      <name val="Calibri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9"/>
      <color indexed="8"/>
      <name val="Times New Roman"/>
      <family val="1"/>
    </font>
    <font>
      <sz val="10"/>
      <color indexed="8"/>
      <name val="MS Sans Serif"/>
      <family val="2"/>
    </font>
    <font>
      <sz val="11"/>
      <color rgb="FF000000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vertAlign val="superscript"/>
      <sz val="10"/>
      <name val="Times New Roman"/>
      <family val="1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7AA9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DCE6F0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C4BC96"/>
      </patternFill>
    </fill>
    <fill>
      <patternFill patternType="solid">
        <fgColor rgb="FF8DB4E1"/>
      </patternFill>
    </fill>
    <fill>
      <patternFill patternType="solid">
        <fgColor rgb="FF91CF4F"/>
      </patternFill>
    </fill>
    <fill>
      <patternFill patternType="solid">
        <fgColor rgb="FFBEBEB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Gray">
        <fgColor indexed="13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mediumGray">
        <fgColor indexed="22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518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4" fillId="0" borderId="0"/>
    <xf numFmtId="0" fontId="7" fillId="0" borderId="0"/>
    <xf numFmtId="171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4" fillId="0" borderId="0"/>
    <xf numFmtId="0" fontId="4" fillId="0" borderId="0" applyNumberForma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165" fontId="4" fillId="0" borderId="0" applyFont="0" applyFill="0" applyBorder="0" applyAlignment="0" applyProtection="0"/>
    <xf numFmtId="0" fontId="7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165" fontId="4" fillId="0" borderId="0" applyFont="0" applyFill="0" applyBorder="0" applyAlignment="0" applyProtection="0"/>
    <xf numFmtId="0" fontId="15" fillId="0" borderId="0"/>
    <xf numFmtId="0" fontId="13" fillId="0" borderId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13" fillId="0" borderId="0"/>
    <xf numFmtId="0" fontId="14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165" fontId="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3" fillId="0" borderId="0"/>
    <xf numFmtId="0" fontId="14" fillId="0" borderId="0"/>
    <xf numFmtId="0" fontId="14" fillId="0" borderId="0"/>
    <xf numFmtId="0" fontId="14" fillId="0" borderId="0"/>
    <xf numFmtId="165" fontId="4" fillId="0" borderId="0" applyFon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4" fillId="0" borderId="0"/>
    <xf numFmtId="0" fontId="14" fillId="0" borderId="0"/>
    <xf numFmtId="0" fontId="13" fillId="0" borderId="0"/>
    <xf numFmtId="0" fontId="4" fillId="0" borderId="0"/>
    <xf numFmtId="0" fontId="4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165" fontId="4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14" fillId="0" borderId="0"/>
    <xf numFmtId="0" fontId="14" fillId="0" borderId="0"/>
    <xf numFmtId="165" fontId="4" fillId="0" borderId="0" applyFont="0" applyFill="0" applyBorder="0" applyAlignment="0" applyProtection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165" fontId="4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165" fontId="4" fillId="0" borderId="0" applyFont="0" applyFill="0" applyBorder="0" applyAlignment="0" applyProtection="0"/>
    <xf numFmtId="0" fontId="13" fillId="0" borderId="0"/>
    <xf numFmtId="0" fontId="1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4" fillId="0" borderId="0"/>
    <xf numFmtId="0" fontId="18" fillId="0" borderId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3" fillId="1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3" fillId="1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3" fillId="1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3" fillId="1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3" fillId="1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3" fillId="19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3" fillId="21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3" fillId="21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3" fillId="21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3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3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3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3" fillId="25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3" fillId="25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3" fillId="25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3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3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3" fillId="27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18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18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18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3" fillId="20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3" fillId="20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3" fillId="20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3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3" fillId="22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3" fillId="22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3" fillId="22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4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3" fillId="24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26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26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3" fillId="26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2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3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3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3" fillId="28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2" fontId="20" fillId="0" borderId="0" applyFont="0" applyFill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9" fontId="22" fillId="0" borderId="0"/>
    <xf numFmtId="0" fontId="23" fillId="0" borderId="0" applyNumberFormat="0" applyFont="0" applyBorder="0" applyAlignment="0"/>
    <xf numFmtId="0" fontId="24" fillId="0" borderId="22">
      <alignment horizontal="left" vertical="center" wrapText="1" readingOrder="1"/>
    </xf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48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17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7" fillId="0" borderId="0"/>
    <xf numFmtId="0" fontId="17" fillId="0" borderId="0"/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0" fontId="4" fillId="0" borderId="0" applyFill="0" applyBorder="0">
      <alignment vertical="center"/>
    </xf>
    <xf numFmtId="174" fontId="25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5" fillId="0" borderId="23">
      <protection locked="0"/>
    </xf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3" fontId="27" fillId="0" borderId="0"/>
    <xf numFmtId="0" fontId="28" fillId="0" borderId="0" applyNumberFormat="0" applyFill="0" applyBorder="0" applyAlignment="0" applyProtection="0"/>
    <xf numFmtId="175" fontId="29" fillId="0" borderId="14" applyAlignment="0" applyProtection="0"/>
    <xf numFmtId="38" fontId="30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176" fontId="33" fillId="0" borderId="0" applyFill="0" applyBorder="0" applyAlignment="0"/>
    <xf numFmtId="174" fontId="34" fillId="0" borderId="0" applyFill="0" applyBorder="0" applyAlignment="0"/>
    <xf numFmtId="170" fontId="34" fillId="0" borderId="0" applyFill="0" applyBorder="0" applyAlignment="0"/>
    <xf numFmtId="177" fontId="35" fillId="0" borderId="0" applyFill="0" applyBorder="0" applyAlignment="0"/>
    <xf numFmtId="178" fontId="35" fillId="0" borderId="0" applyFill="0" applyBorder="0" applyAlignment="0"/>
    <xf numFmtId="179" fontId="4" fillId="0" borderId="0" applyFill="0" applyBorder="0" applyAlignment="0"/>
    <xf numFmtId="180" fontId="4" fillId="0" borderId="0" applyFill="0" applyBorder="0" applyAlignment="0"/>
    <xf numFmtId="174" fontId="34" fillId="0" borderId="0" applyFill="0" applyBorder="0" applyAlignment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6" fillId="54" borderId="24" applyNumberFormat="0" applyAlignment="0" applyProtection="0"/>
    <xf numFmtId="0" fontId="37" fillId="0" borderId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38" fillId="55" borderId="25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179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1" fontId="19" fillId="0" borderId="0" applyFont="0" applyFill="0" applyBorder="0" applyAlignment="0" applyProtection="0"/>
    <xf numFmtId="182" fontId="25" fillId="0" borderId="0"/>
    <xf numFmtId="3" fontId="4" fillId="0" borderId="0" applyFont="0" applyFill="0" applyBorder="0" applyAlignment="0" applyProtection="0"/>
    <xf numFmtId="0" fontId="40" fillId="0" borderId="0" applyNumberFormat="0" applyAlignment="0">
      <alignment horizontal="left"/>
    </xf>
    <xf numFmtId="174" fontId="41" fillId="0" borderId="26" applyNumberFormat="0" applyBorder="0" applyAlignment="0" applyProtection="0">
      <protection locked="0"/>
    </xf>
    <xf numFmtId="183" fontId="42" fillId="56" borderId="0" applyFill="0">
      <alignment horizontal="left" vertical="top"/>
      <protection locked="0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4" fontId="25" fillId="0" borderId="0">
      <alignment horizontal="center"/>
    </xf>
    <xf numFmtId="185" fontId="25" fillId="0" borderId="0">
      <alignment horizontal="center"/>
    </xf>
    <xf numFmtId="174" fontId="3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5" fillId="0" borderId="0"/>
    <xf numFmtId="0" fontId="4" fillId="0" borderId="0" applyFont="0" applyFill="0" applyBorder="0" applyAlignment="0" applyProtection="0"/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4" fontId="33" fillId="0" borderId="0" applyFill="0" applyBorder="0" applyAlignment="0"/>
    <xf numFmtId="188" fontId="4" fillId="0" borderId="0">
      <protection locked="0"/>
    </xf>
    <xf numFmtId="0" fontId="43" fillId="0" borderId="0" applyNumberFormat="0" applyFill="0" applyBorder="0" applyAlignment="0" applyProtection="0"/>
    <xf numFmtId="189" fontId="4" fillId="0" borderId="27">
      <alignment vertical="center"/>
    </xf>
    <xf numFmtId="181" fontId="44" fillId="0" borderId="0" applyFont="0" applyFill="0" applyBorder="0">
      <alignment horizontal="left" vertical="top" wrapText="1"/>
      <protection locked="0"/>
    </xf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20" fillId="57" borderId="0"/>
    <xf numFmtId="190" fontId="25" fillId="0" borderId="0"/>
    <xf numFmtId="191" fontId="20" fillId="57" borderId="0"/>
    <xf numFmtId="179" fontId="4" fillId="0" borderId="0" applyFill="0" applyBorder="0" applyAlignment="0"/>
    <xf numFmtId="174" fontId="34" fillId="0" borderId="0" applyFill="0" applyBorder="0" applyAlignment="0"/>
    <xf numFmtId="179" fontId="4" fillId="0" borderId="0" applyFill="0" applyBorder="0" applyAlignment="0"/>
    <xf numFmtId="180" fontId="4" fillId="0" borderId="0" applyFill="0" applyBorder="0" applyAlignment="0"/>
    <xf numFmtId="174" fontId="34" fillId="0" borderId="0" applyFill="0" applyBorder="0" applyAlignment="0"/>
    <xf numFmtId="0" fontId="45" fillId="0" borderId="0" applyNumberFormat="0" applyAlignment="0">
      <alignment horizontal="left"/>
    </xf>
    <xf numFmtId="192" fontId="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2" fontId="4" fillId="0" borderId="0" applyFont="0" applyFill="0" applyBorder="0" applyAlignment="0" applyProtection="0"/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2" fontId="4" fillId="0" borderId="0" applyFont="0" applyFill="0" applyBorder="0" applyAlignment="0" applyProtection="0"/>
    <xf numFmtId="193" fontId="44" fillId="0" borderId="0" applyFont="0">
      <alignment horizontal="left"/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0" fontId="25" fillId="0" borderId="28" applyNumberFormat="0" applyFill="0" applyBorder="0" applyAlignment="0" applyProtection="0">
      <protection locked="0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194" fontId="47" fillId="0" borderId="22">
      <alignment horizontal="right"/>
    </xf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38" fontId="20" fillId="58" borderId="0" applyNumberFormat="0" applyBorder="0" applyAlignment="0" applyProtection="0"/>
    <xf numFmtId="183" fontId="49" fillId="0" borderId="0">
      <alignment horizontal="left"/>
    </xf>
    <xf numFmtId="0" fontId="50" fillId="0" borderId="21" applyNumberFormat="0" applyAlignment="0" applyProtection="0">
      <alignment horizontal="left" vertical="center"/>
    </xf>
    <xf numFmtId="0" fontId="50" fillId="0" borderId="17">
      <alignment horizontal="left" vertical="center"/>
    </xf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1" fillId="0" borderId="29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2" fillId="0" borderId="30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3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188" fontId="4" fillId="0" borderId="0"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95" fontId="4" fillId="0" borderId="0" applyProtection="0">
      <alignment horizontal="center"/>
    </xf>
    <xf numFmtId="10" fontId="20" fillId="59" borderId="1" applyNumberFormat="0" applyBorder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0" fontId="56" fillId="41" borderId="24" applyNumberFormat="0" applyAlignment="0" applyProtection="0"/>
    <xf numFmtId="196" fontId="20" fillId="57" borderId="0" applyFill="0" applyAlignment="0"/>
    <xf numFmtId="183" fontId="44" fillId="0" borderId="0" applyFont="0">
      <alignment horizontal="left"/>
    </xf>
    <xf numFmtId="183" fontId="44" fillId="0" borderId="0" applyFont="0" applyFill="0" applyBorder="0">
      <alignment horizontal="left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40" fontId="20" fillId="0" borderId="0" applyFont="0">
      <protection locked="0"/>
    </xf>
    <xf numFmtId="179" fontId="4" fillId="0" borderId="0" applyFill="0" applyBorder="0" applyAlignment="0"/>
    <xf numFmtId="174" fontId="34" fillId="0" borderId="0" applyFill="0" applyBorder="0" applyAlignment="0"/>
    <xf numFmtId="179" fontId="4" fillId="0" borderId="0" applyFill="0" applyBorder="0" applyAlignment="0"/>
    <xf numFmtId="180" fontId="4" fillId="0" borderId="0" applyFill="0" applyBorder="0" applyAlignment="0"/>
    <xf numFmtId="174" fontId="34" fillId="0" borderId="0" applyFill="0" applyBorder="0" applyAlignment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0" fontId="57" fillId="0" borderId="32" applyNumberFormat="0" applyFill="0" applyAlignment="0" applyProtection="0"/>
    <xf numFmtId="174" fontId="58" fillId="60" borderId="0"/>
    <xf numFmtId="183" fontId="44" fillId="0" borderId="0" applyFont="0" applyFill="0" applyBorder="0">
      <alignment horizontal="left"/>
    </xf>
    <xf numFmtId="183" fontId="44" fillId="0" borderId="0" applyFont="0" applyFill="0" applyBorder="0">
      <alignment horizontal="left"/>
    </xf>
    <xf numFmtId="181" fontId="2" fillId="0" borderId="0">
      <alignment horizontal="left" vertical="top"/>
      <protection locked="0"/>
    </xf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81" fontId="20" fillId="0" borderId="0" applyFont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99" fontId="4" fillId="0" borderId="0" applyFont="0" applyFill="0" applyBorder="0" applyAlignment="0" applyProtection="0"/>
    <xf numFmtId="200" fontId="4" fillId="0" borderId="0" applyFont="0" applyFill="0" applyBorder="0" applyAlignment="0" applyProtection="0"/>
    <xf numFmtId="183" fontId="44" fillId="0" borderId="0" applyFont="0" applyFill="0" applyBorder="0">
      <alignment horizontal="left"/>
    </xf>
    <xf numFmtId="0" fontId="59" fillId="0" borderId="33"/>
    <xf numFmtId="201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183" fontId="44" fillId="0" borderId="0" applyFont="0">
      <alignment horizontal="left"/>
    </xf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0" fontId="60" fillId="61" borderId="0" applyNumberFormat="0" applyBorder="0" applyAlignment="0" applyProtection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37" fontId="61" fillId="0" borderId="0"/>
    <xf numFmtId="0" fontId="35" fillId="0" borderId="0"/>
    <xf numFmtId="203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25" fillId="0" borderId="0" applyNumberFormat="0" applyFill="0" applyBorder="0" applyProtection="0">
      <alignment vertical="top" wrapText="1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5" fillId="0" borderId="0" applyNumberFormat="0" applyFill="0" applyBorder="0" applyProtection="0">
      <alignment vertical="top" wrapText="1"/>
    </xf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19" fillId="0" borderId="0"/>
    <xf numFmtId="0" fontId="4" fillId="0" borderId="0"/>
    <xf numFmtId="0" fontId="19" fillId="0" borderId="0"/>
    <xf numFmtId="0" fontId="6" fillId="0" borderId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19" fillId="16" borderId="12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19" fillId="16" borderId="12" applyNumberFormat="0" applyFont="0" applyAlignment="0" applyProtection="0"/>
    <xf numFmtId="0" fontId="4" fillId="62" borderId="34" applyNumberFormat="0" applyFont="0" applyAlignment="0" applyProtection="0"/>
    <xf numFmtId="0" fontId="19" fillId="16" borderId="12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19" fillId="16" borderId="12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19" fillId="16" borderId="12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0" fontId="4" fillId="62" borderId="34" applyNumberFormat="0" applyFont="0" applyAlignment="0" applyProtection="0"/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193" fontId="20" fillId="0" borderId="0" applyFont="0">
      <protection locked="0"/>
    </xf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2" fillId="54" borderId="35" applyNumberFormat="0" applyAlignment="0" applyProtection="0"/>
    <xf numFmtId="0" fontId="63" fillId="57" borderId="0"/>
    <xf numFmtId="178" fontId="35" fillId="0" borderId="0" applyFont="0" applyFill="0" applyBorder="0" applyAlignment="0" applyProtection="0"/>
    <xf numFmtId="204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64" fillId="0" borderId="0" applyFont="0"/>
    <xf numFmtId="205" fontId="24" fillId="60" borderId="0"/>
    <xf numFmtId="206" fontId="20" fillId="57" borderId="0"/>
    <xf numFmtId="207" fontId="4" fillId="57" borderId="0"/>
    <xf numFmtId="179" fontId="4" fillId="0" borderId="0" applyFill="0" applyBorder="0" applyAlignment="0"/>
    <xf numFmtId="174" fontId="34" fillId="0" borderId="0" applyFill="0" applyBorder="0" applyAlignment="0"/>
    <xf numFmtId="179" fontId="4" fillId="0" borderId="0" applyFill="0" applyBorder="0" applyAlignment="0"/>
    <xf numFmtId="180" fontId="4" fillId="0" borderId="0" applyFill="0" applyBorder="0" applyAlignment="0"/>
    <xf numFmtId="174" fontId="34" fillId="0" borderId="0" applyFill="0" applyBorder="0" applyAlignment="0"/>
    <xf numFmtId="0" fontId="34" fillId="0" borderId="0">
      <alignment horizontal="left" vertical="top"/>
    </xf>
    <xf numFmtId="0" fontId="65" fillId="0" borderId="0">
      <alignment horizontal="left" vertical="top"/>
    </xf>
    <xf numFmtId="0" fontId="66" fillId="0" borderId="0">
      <alignment horizontal="left" vertical="top"/>
    </xf>
    <xf numFmtId="0" fontId="8" fillId="63" borderId="3">
      <alignment horizontal="left"/>
    </xf>
    <xf numFmtId="0" fontId="67" fillId="1" borderId="0">
      <alignment horizontal="center" vertical="center"/>
    </xf>
    <xf numFmtId="0" fontId="67" fillId="1" borderId="19">
      <alignment horizontal="centerContinuous" vertical="center"/>
    </xf>
    <xf numFmtId="0" fontId="23" fillId="63" borderId="1">
      <alignment horizontal="left" vertical="center"/>
    </xf>
    <xf numFmtId="0" fontId="34" fillId="0" borderId="0">
      <alignment horizontal="left" vertical="top"/>
    </xf>
    <xf numFmtId="208" fontId="34" fillId="0" borderId="0">
      <alignment horizontal="right" vertical="top"/>
    </xf>
    <xf numFmtId="0" fontId="65" fillId="0" borderId="0">
      <alignment horizontal="centerContinuous" vertical="top"/>
    </xf>
    <xf numFmtId="40" fontId="44" fillId="0" borderId="0" applyFont="0">
      <protection locked="0"/>
    </xf>
    <xf numFmtId="40" fontId="49" fillId="0" borderId="0" applyFont="0">
      <protection locked="0"/>
    </xf>
    <xf numFmtId="3" fontId="68" fillId="0" borderId="0"/>
    <xf numFmtId="14" fontId="69" fillId="0" borderId="0" applyNumberFormat="0" applyFill="0" applyBorder="0" applyAlignment="0" applyProtection="0">
      <alignment horizontal="left"/>
    </xf>
    <xf numFmtId="209" fontId="4" fillId="57" borderId="0"/>
    <xf numFmtId="210" fontId="20" fillId="57" borderId="0"/>
    <xf numFmtId="211" fontId="4" fillId="0" borderId="0" applyFont="0" applyFill="0" applyBorder="0" applyProtection="0"/>
    <xf numFmtId="181" fontId="70" fillId="0" borderId="0" applyFont="0">
      <alignment horizontal="left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" fontId="25" fillId="0" borderId="0" applyBorder="0">
      <alignment horizontal="left" vertical="top" wrapText="1"/>
    </xf>
    <xf numFmtId="0" fontId="30" fillId="0" borderId="0"/>
    <xf numFmtId="0" fontId="14" fillId="0" borderId="0"/>
    <xf numFmtId="0" fontId="13" fillId="0" borderId="0"/>
    <xf numFmtId="0" fontId="59" fillId="0" borderId="0"/>
    <xf numFmtId="0" fontId="72" fillId="0" borderId="0" applyNumberFormat="0" applyProtection="0">
      <alignment wrapText="1"/>
      <protection locked="0"/>
    </xf>
    <xf numFmtId="181" fontId="8" fillId="0" borderId="36">
      <alignment vertical="center"/>
    </xf>
    <xf numFmtId="181" fontId="44" fillId="0" borderId="0" applyFont="0">
      <protection locked="0"/>
    </xf>
    <xf numFmtId="181" fontId="44" fillId="0" borderId="0" applyFill="0" applyProtection="0">
      <protection locked="0"/>
    </xf>
    <xf numFmtId="183" fontId="58" fillId="64" borderId="0" applyNumberFormat="0" applyAlignment="0">
      <alignment horizontal="left" vertical="top"/>
    </xf>
    <xf numFmtId="49" fontId="33" fillId="0" borderId="0" applyFill="0" applyBorder="0" applyAlignment="0"/>
    <xf numFmtId="212" fontId="4" fillId="0" borderId="0" applyFill="0" applyBorder="0" applyAlignment="0"/>
    <xf numFmtId="213" fontId="4" fillId="0" borderId="0" applyFill="0" applyBorder="0" applyAlignment="0"/>
    <xf numFmtId="40" fontId="23" fillId="0" borderId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83" fontId="74" fillId="0" borderId="20" applyNumberFormat="0" applyFill="0" applyProtection="0">
      <alignment horizontal="center"/>
    </xf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0" fontId="75" fillId="0" borderId="37" applyNumberFormat="0" applyFill="0" applyAlignment="0" applyProtection="0"/>
    <xf numFmtId="181" fontId="49" fillId="0" borderId="0"/>
    <xf numFmtId="197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214" fontId="44" fillId="0" borderId="0" applyFill="0">
      <alignment horizontal="center"/>
    </xf>
    <xf numFmtId="181" fontId="44" fillId="0" borderId="0" applyFont="0">
      <alignment horizontal="center"/>
      <protection locked="0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5" fontId="2" fillId="0" borderId="1">
      <alignment horizontal="center" vertical="center"/>
    </xf>
    <xf numFmtId="216" fontId="4" fillId="0" borderId="0" applyFont="0" applyFill="0" applyBorder="0" applyAlignment="0" applyProtection="0"/>
    <xf numFmtId="217" fontId="4" fillId="0" borderId="0" applyFont="0" applyFill="0" applyBorder="0" applyAlignment="0" applyProtection="0"/>
    <xf numFmtId="49" fontId="76" fillId="65" borderId="0">
      <alignment horizontal="left"/>
    </xf>
    <xf numFmtId="218" fontId="4" fillId="0" borderId="0" applyFont="0" applyFill="0" applyBorder="0" applyAlignment="0" applyProtection="0"/>
    <xf numFmtId="219" fontId="4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40" fontId="78" fillId="0" borderId="0" applyFont="0" applyFill="0" applyBorder="0" applyAlignment="0" applyProtection="0"/>
    <xf numFmtId="38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10" fontId="4" fillId="0" borderId="0" applyFont="0" applyFill="0" applyBorder="0" applyAlignment="0" applyProtection="0"/>
    <xf numFmtId="0" fontId="79" fillId="0" borderId="0"/>
    <xf numFmtId="220" fontId="4" fillId="0" borderId="0" applyFont="0" applyFill="0" applyBorder="0" applyAlignment="0" applyProtection="0"/>
    <xf numFmtId="221" fontId="4" fillId="0" borderId="0" applyFont="0" applyFill="0" applyBorder="0" applyAlignment="0" applyProtection="0"/>
    <xf numFmtId="172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0" fontId="81" fillId="0" borderId="0"/>
    <xf numFmtId="40" fontId="82" fillId="0" borderId="0" applyFont="0" applyFill="0" applyBorder="0" applyAlignment="0" applyProtection="0"/>
    <xf numFmtId="38" fontId="82" fillId="0" borderId="0" applyFont="0" applyFill="0" applyBorder="0" applyAlignment="0" applyProtection="0"/>
    <xf numFmtId="0" fontId="24" fillId="0" borderId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0" fontId="83" fillId="0" borderId="0"/>
    <xf numFmtId="165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0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0" fontId="4" fillId="0" borderId="0" applyFont="0" applyFill="0" applyBorder="0" applyAlignment="0" applyProtection="0"/>
    <xf numFmtId="198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224" fontId="8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0" fontId="85" fillId="0" borderId="0"/>
    <xf numFmtId="0" fontId="4" fillId="0" borderId="0"/>
    <xf numFmtId="0" fontId="4" fillId="0" borderId="0" applyFill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165" fontId="19" fillId="0" borderId="0" applyFont="0" applyFill="0" applyBorder="0" applyAlignment="0" applyProtection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</cellStyleXfs>
  <cellXfs count="254">
    <xf numFmtId="0" fontId="0" fillId="0" borderId="0" xfId="0"/>
    <xf numFmtId="1" fontId="9" fillId="0" borderId="1" xfId="0" applyNumberFormat="1" applyFont="1" applyBorder="1" applyAlignment="1">
      <alignment horizontal="center" vertical="center" shrinkToFit="1"/>
    </xf>
    <xf numFmtId="0" fontId="88" fillId="0" borderId="1" xfId="0" applyFont="1" applyBorder="1" applyAlignment="1">
      <alignment horizontal="left" vertical="center" wrapText="1"/>
    </xf>
    <xf numFmtId="0" fontId="88" fillId="0" borderId="0" xfId="0" applyFont="1"/>
    <xf numFmtId="2" fontId="9" fillId="0" borderId="1" xfId="0" applyNumberFormat="1" applyFont="1" applyBorder="1" applyAlignment="1">
      <alignment horizontal="center" vertical="center" shrinkToFit="1"/>
    </xf>
    <xf numFmtId="1" fontId="9" fillId="2" borderId="1" xfId="0" applyNumberFormat="1" applyFont="1" applyFill="1" applyBorder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169" fontId="9" fillId="0" borderId="0" xfId="0" applyNumberFormat="1" applyFont="1" applyAlignment="1">
      <alignment horizontal="center" vertical="center" shrinkToFit="1"/>
    </xf>
    <xf numFmtId="2" fontId="9" fillId="0" borderId="0" xfId="0" applyNumberFormat="1" applyFont="1" applyAlignment="1">
      <alignment horizontal="center" vertical="center" shrinkToFit="1"/>
    </xf>
    <xf numFmtId="169" fontId="88" fillId="0" borderId="1" xfId="0" applyNumberFormat="1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2" fontId="88" fillId="0" borderId="1" xfId="0" applyNumberFormat="1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9" fillId="0" borderId="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top"/>
    </xf>
    <xf numFmtId="0" fontId="9" fillId="10" borderId="5" xfId="1" applyFont="1" applyFill="1" applyBorder="1" applyAlignment="1">
      <alignment horizontal="left" vertical="center" wrapText="1"/>
    </xf>
    <xf numFmtId="0" fontId="9" fillId="9" borderId="5" xfId="1" applyFont="1" applyFill="1" applyBorder="1" applyAlignment="1">
      <alignment horizontal="left" vertical="center" wrapText="1"/>
    </xf>
    <xf numFmtId="0" fontId="87" fillId="12" borderId="5" xfId="1" applyFont="1" applyFill="1" applyBorder="1" applyAlignment="1">
      <alignment horizontal="center" vertical="center" wrapText="1"/>
    </xf>
    <xf numFmtId="0" fontId="87" fillId="12" borderId="5" xfId="1" applyFont="1" applyFill="1" applyBorder="1" applyAlignment="1">
      <alignment horizontal="left" vertical="center" wrapText="1"/>
    </xf>
    <xf numFmtId="1" fontId="9" fillId="0" borderId="10" xfId="1" applyNumberFormat="1" applyFont="1" applyBorder="1" applyAlignment="1">
      <alignment horizontal="center" vertical="center" shrinkToFit="1"/>
    </xf>
    <xf numFmtId="1" fontId="9" fillId="0" borderId="9" xfId="1" applyNumberFormat="1" applyFont="1" applyBorder="1" applyAlignment="1">
      <alignment horizontal="center" vertical="center" shrinkToFit="1"/>
    </xf>
    <xf numFmtId="2" fontId="9" fillId="0" borderId="5" xfId="1" applyNumberFormat="1" applyFont="1" applyBorder="1" applyAlignment="1">
      <alignment horizontal="center" vertical="center" shrinkToFit="1"/>
    </xf>
    <xf numFmtId="1" fontId="9" fillId="0" borderId="5" xfId="1" applyNumberFormat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top"/>
    </xf>
    <xf numFmtId="0" fontId="9" fillId="10" borderId="5" xfId="1" applyFont="1" applyFill="1" applyBorder="1" applyAlignment="1">
      <alignment horizontal="center" vertical="center" wrapText="1"/>
    </xf>
    <xf numFmtId="0" fontId="9" fillId="9" borderId="5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/>
    </xf>
    <xf numFmtId="0" fontId="9" fillId="12" borderId="5" xfId="1" applyFont="1" applyFill="1" applyBorder="1" applyAlignment="1">
      <alignment horizontal="left" vertical="center" wrapText="1"/>
    </xf>
    <xf numFmtId="0" fontId="87" fillId="0" borderId="5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25" fillId="0" borderId="10" xfId="1" applyFont="1" applyBorder="1" applyAlignment="1">
      <alignment horizontal="left" vertical="center" wrapText="1"/>
    </xf>
    <xf numFmtId="0" fontId="87" fillId="10" borderId="5" xfId="1" applyFont="1" applyFill="1" applyBorder="1" applyAlignment="1">
      <alignment horizontal="left" vertical="center" wrapText="1"/>
    </xf>
    <xf numFmtId="0" fontId="87" fillId="11" borderId="5" xfId="1" applyFont="1" applyFill="1" applyBorder="1" applyAlignment="1">
      <alignment horizontal="left" vertical="center" wrapText="1"/>
    </xf>
    <xf numFmtId="0" fontId="87" fillId="9" borderId="5" xfId="1" applyFont="1" applyFill="1" applyBorder="1" applyAlignment="1">
      <alignment horizontal="left" vertical="center" wrapText="1"/>
    </xf>
    <xf numFmtId="0" fontId="9" fillId="8" borderId="5" xfId="1" applyFont="1" applyFill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87" fillId="0" borderId="4" xfId="1" applyFont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12" borderId="5" xfId="1" applyFont="1" applyFill="1" applyBorder="1" applyAlignment="1">
      <alignment horizontal="center" vertical="center" wrapText="1"/>
    </xf>
    <xf numFmtId="169" fontId="9" fillId="0" borderId="5" xfId="1" applyNumberFormat="1" applyFont="1" applyBorder="1" applyAlignment="1">
      <alignment horizontal="center" vertical="center" shrinkToFit="1"/>
    </xf>
    <xf numFmtId="0" fontId="25" fillId="0" borderId="5" xfId="1" applyFont="1" applyBorder="1" applyAlignment="1">
      <alignment horizontal="center" vertical="center" wrapText="1"/>
    </xf>
    <xf numFmtId="169" fontId="9" fillId="0" borderId="10" xfId="1" applyNumberFormat="1" applyFont="1" applyBorder="1" applyAlignment="1">
      <alignment horizontal="center" vertical="center" shrinkToFit="1"/>
    </xf>
    <xf numFmtId="169" fontId="9" fillId="0" borderId="9" xfId="1" applyNumberFormat="1" applyFont="1" applyBorder="1" applyAlignment="1">
      <alignment horizontal="center" vertical="center" shrinkToFit="1"/>
    </xf>
    <xf numFmtId="0" fontId="87" fillId="0" borderId="5" xfId="1" applyFont="1" applyBorder="1" applyAlignment="1">
      <alignment horizontal="center" vertical="center" wrapText="1"/>
    </xf>
    <xf numFmtId="0" fontId="9" fillId="8" borderId="5" xfId="1" applyFont="1" applyFill="1" applyBorder="1" applyAlignment="1">
      <alignment horizontal="center" vertical="center" wrapText="1"/>
    </xf>
    <xf numFmtId="169" fontId="90" fillId="8" borderId="5" xfId="1" applyNumberFormat="1" applyFont="1" applyFill="1" applyBorder="1" applyAlignment="1">
      <alignment horizontal="center" vertical="center" shrinkToFit="1"/>
    </xf>
    <xf numFmtId="0" fontId="87" fillId="8" borderId="5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9" fontId="90" fillId="10" borderId="5" xfId="1" applyNumberFormat="1" applyFont="1" applyFill="1" applyBorder="1" applyAlignment="1">
      <alignment horizontal="center" vertical="center" shrinkToFit="1"/>
    </xf>
    <xf numFmtId="169" fontId="9" fillId="0" borderId="5" xfId="1" applyNumberFormat="1" applyFont="1" applyBorder="1" applyAlignment="1">
      <alignment horizontal="center" vertical="center" wrapText="1"/>
    </xf>
    <xf numFmtId="169" fontId="90" fillId="9" borderId="5" xfId="1" applyNumberFormat="1" applyFont="1" applyFill="1" applyBorder="1" applyAlignment="1">
      <alignment horizontal="center" vertical="center" shrinkToFit="1"/>
    </xf>
    <xf numFmtId="169" fontId="25" fillId="0" borderId="5" xfId="1" applyNumberFormat="1" applyFont="1" applyBorder="1" applyAlignment="1">
      <alignment horizontal="center" vertical="center" wrapText="1"/>
    </xf>
    <xf numFmtId="169" fontId="9" fillId="10" borderId="5" xfId="1" applyNumberFormat="1" applyFont="1" applyFill="1" applyBorder="1" applyAlignment="1">
      <alignment horizontal="center" vertical="center" wrapText="1"/>
    </xf>
    <xf numFmtId="0" fontId="89" fillId="0" borderId="1" xfId="0" applyFont="1" applyBorder="1" applyAlignment="1">
      <alignment horizontal="center" vertical="center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vertical="top"/>
    </xf>
    <xf numFmtId="0" fontId="89" fillId="0" borderId="1" xfId="0" applyFont="1" applyBorder="1" applyAlignment="1">
      <alignment horizontal="center" vertical="top"/>
    </xf>
    <xf numFmtId="0" fontId="88" fillId="0" borderId="0" xfId="0" applyFont="1" applyAlignment="1">
      <alignment horizontal="center" vertical="top"/>
    </xf>
    <xf numFmtId="1" fontId="88" fillId="0" borderId="1" xfId="0" applyNumberFormat="1" applyFont="1" applyBorder="1" applyAlignment="1">
      <alignment horizontal="center" vertical="center"/>
    </xf>
    <xf numFmtId="169" fontId="89" fillId="0" borderId="1" xfId="0" applyNumberFormat="1" applyFont="1" applyBorder="1" applyAlignment="1">
      <alignment horizontal="center" vertical="center"/>
    </xf>
    <xf numFmtId="0" fontId="89" fillId="0" borderId="1" xfId="0" applyFont="1" applyBorder="1" applyAlignment="1">
      <alignment horizontal="left" vertical="top"/>
    </xf>
    <xf numFmtId="0" fontId="88" fillId="0" borderId="0" xfId="0" applyFont="1" applyAlignment="1">
      <alignment horizontal="left"/>
    </xf>
    <xf numFmtId="0" fontId="88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 wrapText="1"/>
    </xf>
    <xf numFmtId="0" fontId="88" fillId="0" borderId="1" xfId="0" applyFont="1" applyBorder="1" applyAlignment="1">
      <alignment vertical="center"/>
    </xf>
    <xf numFmtId="0" fontId="88" fillId="0" borderId="0" xfId="0" applyFont="1" applyAlignment="1">
      <alignment vertical="center"/>
    </xf>
    <xf numFmtId="0" fontId="25" fillId="0" borderId="1" xfId="0" applyFont="1" applyBorder="1" applyAlignment="1">
      <alignment horizontal="justify" vertical="center" wrapText="1"/>
    </xf>
    <xf numFmtId="0" fontId="92" fillId="2" borderId="38" xfId="0" applyFont="1" applyFill="1" applyBorder="1" applyAlignment="1">
      <alignment vertical="center" wrapText="1"/>
    </xf>
    <xf numFmtId="0" fontId="87" fillId="0" borderId="7" xfId="1" applyFont="1" applyBorder="1" applyAlignment="1">
      <alignment horizontal="center" vertical="center" wrapText="1"/>
    </xf>
    <xf numFmtId="0" fontId="87" fillId="15" borderId="5" xfId="1" applyFont="1" applyFill="1" applyBorder="1" applyAlignment="1">
      <alignment horizontal="left" vertical="center" wrapText="1"/>
    </xf>
    <xf numFmtId="170" fontId="9" fillId="0" borderId="5" xfId="1" applyNumberFormat="1" applyFont="1" applyBorder="1" applyAlignment="1">
      <alignment horizontal="center" vertical="center" shrinkToFit="1"/>
    </xf>
    <xf numFmtId="2" fontId="90" fillId="15" borderId="5" xfId="1" applyNumberFormat="1" applyFont="1" applyFill="1" applyBorder="1" applyAlignment="1">
      <alignment horizontal="center" vertical="center" shrinkToFit="1"/>
    </xf>
    <xf numFmtId="0" fontId="9" fillId="14" borderId="5" xfId="1" applyFont="1" applyFill="1" applyBorder="1" applyAlignment="1">
      <alignment horizontal="left" vertical="center" wrapText="1"/>
    </xf>
    <xf numFmtId="0" fontId="87" fillId="14" borderId="5" xfId="1" applyFont="1" applyFill="1" applyBorder="1" applyAlignment="1">
      <alignment horizontal="center" vertical="center" wrapText="1"/>
    </xf>
    <xf numFmtId="2" fontId="90" fillId="14" borderId="5" xfId="1" applyNumberFormat="1" applyFont="1" applyFill="1" applyBorder="1" applyAlignment="1">
      <alignment horizontal="center" vertical="center" shrinkToFit="1"/>
    </xf>
    <xf numFmtId="0" fontId="89" fillId="34" borderId="15" xfId="0" applyFont="1" applyFill="1" applyBorder="1" applyAlignment="1">
      <alignment vertical="center"/>
    </xf>
    <xf numFmtId="0" fontId="89" fillId="34" borderId="16" xfId="0" applyFont="1" applyFill="1" applyBorder="1" applyAlignment="1">
      <alignment horizontal="center" vertical="center" wrapText="1"/>
    </xf>
    <xf numFmtId="0" fontId="89" fillId="30" borderId="1" xfId="0" applyFont="1" applyFill="1" applyBorder="1" applyAlignment="1">
      <alignment horizontal="center" vertical="center" wrapText="1"/>
    </xf>
    <xf numFmtId="0" fontId="89" fillId="3" borderId="1" xfId="0" applyFont="1" applyFill="1" applyBorder="1" applyAlignment="1">
      <alignment horizontal="center" vertical="center" wrapText="1"/>
    </xf>
    <xf numFmtId="0" fontId="89" fillId="3" borderId="1" xfId="0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 wrapText="1"/>
    </xf>
    <xf numFmtId="0" fontId="89" fillId="35" borderId="1" xfId="0" applyFont="1" applyFill="1" applyBorder="1" applyAlignment="1">
      <alignment horizontal="center" vertical="center"/>
    </xf>
    <xf numFmtId="0" fontId="89" fillId="30" borderId="1" xfId="0" applyFont="1" applyFill="1" applyBorder="1" applyAlignment="1">
      <alignment horizontal="center" vertical="center"/>
    </xf>
    <xf numFmtId="0" fontId="89" fillId="34" borderId="15" xfId="0" applyFont="1" applyFill="1" applyBorder="1" applyAlignment="1">
      <alignment horizontal="left" vertical="center" wrapText="1"/>
    </xf>
    <xf numFmtId="0" fontId="89" fillId="0" borderId="1" xfId="0" applyFont="1" applyBorder="1" applyAlignment="1">
      <alignment vertical="center"/>
    </xf>
    <xf numFmtId="0" fontId="89" fillId="0" borderId="0" xfId="0" applyFont="1" applyAlignment="1">
      <alignment vertical="center"/>
    </xf>
    <xf numFmtId="0" fontId="9" fillId="0" borderId="0" xfId="7" applyAlignment="1">
      <alignment horizontal="left" vertical="top"/>
    </xf>
    <xf numFmtId="0" fontId="9" fillId="0" borderId="0" xfId="7" applyAlignment="1">
      <alignment horizontal="center" vertical="center"/>
    </xf>
    <xf numFmtId="0" fontId="87" fillId="34" borderId="1" xfId="7" applyFont="1" applyFill="1" applyBorder="1" applyAlignment="1">
      <alignment horizontal="center" vertical="center" wrapText="1"/>
    </xf>
    <xf numFmtId="0" fontId="90" fillId="34" borderId="1" xfId="7" applyFont="1" applyFill="1" applyBorder="1" applyAlignment="1">
      <alignment horizontal="center" vertical="center"/>
    </xf>
    <xf numFmtId="0" fontId="25" fillId="0" borderId="1" xfId="7" applyFont="1" applyBorder="1" applyAlignment="1">
      <alignment horizontal="center" vertical="center" wrapText="1"/>
    </xf>
    <xf numFmtId="1" fontId="9" fillId="0" borderId="1" xfId="7" applyNumberFormat="1" applyBorder="1" applyAlignment="1">
      <alignment horizontal="center" vertical="center" shrinkToFit="1"/>
    </xf>
    <xf numFmtId="0" fontId="9" fillId="0" borderId="1" xfId="7" applyBorder="1" applyAlignment="1">
      <alignment horizontal="center" vertical="center" wrapText="1"/>
    </xf>
    <xf numFmtId="0" fontId="25" fillId="0" borderId="1" xfId="7" applyFont="1" applyBorder="1" applyAlignment="1">
      <alignment horizontal="left" vertical="center" wrapText="1"/>
    </xf>
    <xf numFmtId="0" fontId="9" fillId="0" borderId="1" xfId="7" applyBorder="1" applyAlignment="1">
      <alignment horizontal="center" vertical="center"/>
    </xf>
    <xf numFmtId="0" fontId="9" fillId="3" borderId="0" xfId="7" applyFill="1" applyAlignment="1">
      <alignment horizontal="center" vertical="center"/>
    </xf>
    <xf numFmtId="0" fontId="90" fillId="29" borderId="1" xfId="7" applyFont="1" applyFill="1" applyBorder="1" applyAlignment="1">
      <alignment horizontal="center" vertical="center"/>
    </xf>
    <xf numFmtId="0" fontId="9" fillId="0" borderId="1" xfId="7" applyBorder="1" applyAlignment="1">
      <alignment horizontal="left" vertical="center"/>
    </xf>
    <xf numFmtId="0" fontId="9" fillId="0" borderId="1" xfId="7" applyBorder="1" applyAlignment="1">
      <alignment horizontal="left" vertical="center" wrapText="1"/>
    </xf>
    <xf numFmtId="0" fontId="9" fillId="0" borderId="0" xfId="7" applyAlignment="1">
      <alignment horizontal="left" vertical="center"/>
    </xf>
    <xf numFmtId="0" fontId="90" fillId="3" borderId="0" xfId="7" applyFont="1" applyFill="1" applyAlignment="1">
      <alignment horizontal="left" vertical="center"/>
    </xf>
    <xf numFmtId="0" fontId="9" fillId="3" borderId="0" xfId="7" applyFill="1" applyAlignment="1">
      <alignment horizontal="left" vertical="center"/>
    </xf>
    <xf numFmtId="0" fontId="9" fillId="29" borderId="0" xfId="7" applyFill="1" applyAlignment="1">
      <alignment horizontal="left" vertical="center"/>
    </xf>
    <xf numFmtId="0" fontId="89" fillId="0" borderId="1" xfId="0" applyFont="1" applyBorder="1" applyAlignment="1">
      <alignment horizontal="left" vertical="center"/>
    </xf>
    <xf numFmtId="0" fontId="89" fillId="7" borderId="0" xfId="0" applyFont="1" applyFill="1" applyAlignment="1">
      <alignment horizontal="center" vertical="center"/>
    </xf>
    <xf numFmtId="0" fontId="88" fillId="31" borderId="1" xfId="0" applyFont="1" applyFill="1" applyBorder="1" applyAlignment="1">
      <alignment horizontal="center" vertical="center"/>
    </xf>
    <xf numFmtId="2" fontId="88" fillId="0" borderId="1" xfId="0" applyNumberFormat="1" applyFont="1" applyBorder="1" applyAlignment="1">
      <alignment horizontal="center" vertical="center" wrapText="1"/>
    </xf>
    <xf numFmtId="0" fontId="88" fillId="2" borderId="1" xfId="0" applyFont="1" applyFill="1" applyBorder="1" applyAlignment="1">
      <alignment horizontal="center" vertical="center"/>
    </xf>
    <xf numFmtId="0" fontId="88" fillId="2" borderId="1" xfId="0" applyFont="1" applyFill="1" applyBorder="1" applyAlignment="1">
      <alignment horizontal="left" vertical="center"/>
    </xf>
    <xf numFmtId="0" fontId="88" fillId="2" borderId="1" xfId="0" applyFont="1" applyFill="1" applyBorder="1" applyAlignment="1">
      <alignment horizontal="center" vertical="center" wrapText="1"/>
    </xf>
    <xf numFmtId="2" fontId="25" fillId="33" borderId="1" xfId="0" applyNumberFormat="1" applyFont="1" applyFill="1" applyBorder="1" applyAlignment="1">
      <alignment horizontal="center" vertical="center"/>
    </xf>
    <xf numFmtId="1" fontId="25" fillId="33" borderId="1" xfId="0" applyNumberFormat="1" applyFont="1" applyFill="1" applyBorder="1" applyAlignment="1">
      <alignment horizontal="center" vertical="center"/>
    </xf>
    <xf numFmtId="2" fontId="25" fillId="33" borderId="1" xfId="0" applyNumberFormat="1" applyFont="1" applyFill="1" applyBorder="1" applyAlignment="1">
      <alignment horizontal="left" vertical="center"/>
    </xf>
    <xf numFmtId="0" fontId="88" fillId="29" borderId="1" xfId="0" applyFont="1" applyFill="1" applyBorder="1" applyAlignment="1">
      <alignment vertical="center"/>
    </xf>
    <xf numFmtId="2" fontId="89" fillId="4" borderId="1" xfId="0" applyNumberFormat="1" applyFont="1" applyFill="1" applyBorder="1" applyAlignment="1">
      <alignment vertical="center"/>
    </xf>
    <xf numFmtId="0" fontId="89" fillId="30" borderId="1" xfId="0" applyFont="1" applyFill="1" applyBorder="1" applyAlignment="1">
      <alignment horizontal="left" vertical="center"/>
    </xf>
    <xf numFmtId="0" fontId="89" fillId="5" borderId="1" xfId="0" applyFont="1" applyFill="1" applyBorder="1" applyAlignment="1">
      <alignment vertical="center"/>
    </xf>
    <xf numFmtId="0" fontId="89" fillId="34" borderId="1" xfId="0" applyFont="1" applyFill="1" applyBorder="1" applyAlignment="1">
      <alignment vertical="center"/>
    </xf>
    <xf numFmtId="169" fontId="89" fillId="34" borderId="1" xfId="0" applyNumberFormat="1" applyFont="1" applyFill="1" applyBorder="1" applyAlignment="1">
      <alignment horizontal="center" vertical="center"/>
    </xf>
    <xf numFmtId="1" fontId="88" fillId="2" borderId="1" xfId="0" applyNumberFormat="1" applyFont="1" applyFill="1" applyBorder="1" applyAlignment="1">
      <alignment horizontal="center" vertical="center"/>
    </xf>
    <xf numFmtId="1" fontId="89" fillId="5" borderId="1" xfId="0" applyNumberFormat="1" applyFont="1" applyFill="1" applyBorder="1" applyAlignment="1">
      <alignment horizontal="center" vertical="center"/>
    </xf>
    <xf numFmtId="0" fontId="9" fillId="69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0" fillId="70" borderId="1" xfId="1" applyFont="1" applyFill="1" applyBorder="1" applyAlignment="1">
      <alignment horizontal="center" vertical="center"/>
    </xf>
    <xf numFmtId="0" fontId="9" fillId="69" borderId="0" xfId="1" applyFont="1" applyFill="1" applyAlignment="1">
      <alignment horizontal="left" vertical="center"/>
    </xf>
    <xf numFmtId="0" fontId="87" fillId="0" borderId="10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10" fontId="88" fillId="0" borderId="0" xfId="0" applyNumberFormat="1" applyFont="1" applyAlignment="1">
      <alignment vertical="center"/>
    </xf>
    <xf numFmtId="0" fontId="93" fillId="0" borderId="0" xfId="0" applyFont="1" applyAlignment="1">
      <alignment vertical="center"/>
    </xf>
    <xf numFmtId="0" fontId="89" fillId="0" borderId="3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2" xfId="0" applyFont="1" applyBorder="1" applyAlignment="1">
      <alignment horizontal="center" vertical="center"/>
    </xf>
    <xf numFmtId="0" fontId="89" fillId="0" borderId="2" xfId="0" applyFont="1" applyBorder="1" applyAlignment="1">
      <alignment horizontal="left" vertical="center" wrapText="1"/>
    </xf>
    <xf numFmtId="0" fontId="87" fillId="0" borderId="3" xfId="0" applyFont="1" applyBorder="1" applyAlignment="1">
      <alignment horizontal="left" vertical="center" wrapText="1"/>
    </xf>
    <xf numFmtId="0" fontId="87" fillId="0" borderId="17" xfId="0" applyFont="1" applyBorder="1" applyAlignment="1">
      <alignment horizontal="left" vertical="center" wrapText="1"/>
    </xf>
    <xf numFmtId="1" fontId="87" fillId="0" borderId="17" xfId="0" applyNumberFormat="1" applyFont="1" applyBorder="1" applyAlignment="1">
      <alignment horizontal="center" vertical="center" wrapText="1"/>
    </xf>
    <xf numFmtId="0" fontId="89" fillId="0" borderId="17" xfId="0" applyFont="1" applyBorder="1" applyAlignment="1">
      <alignment horizontal="left" vertical="center" wrapText="1"/>
    </xf>
    <xf numFmtId="0" fontId="87" fillId="0" borderId="1" xfId="0" applyFont="1" applyBorder="1" applyAlignment="1">
      <alignment vertical="center" wrapText="1"/>
    </xf>
    <xf numFmtId="0" fontId="25" fillId="72" borderId="1" xfId="0" applyFont="1" applyFill="1" applyBorder="1" applyAlignment="1">
      <alignment vertical="center" wrapText="1"/>
    </xf>
    <xf numFmtId="0" fontId="89" fillId="71" borderId="1" xfId="0" applyFont="1" applyFill="1" applyBorder="1" applyAlignment="1">
      <alignment horizontal="center" vertical="center" wrapText="1"/>
    </xf>
    <xf numFmtId="0" fontId="87" fillId="71" borderId="1" xfId="0" applyFont="1" applyFill="1" applyBorder="1" applyAlignment="1">
      <alignment horizontal="left" vertical="center" wrapText="1"/>
    </xf>
    <xf numFmtId="0" fontId="87" fillId="71" borderId="1" xfId="0" applyFont="1" applyFill="1" applyBorder="1" applyAlignment="1">
      <alignment horizontal="center" vertical="center" wrapText="1"/>
    </xf>
    <xf numFmtId="0" fontId="89" fillId="71" borderId="1" xfId="0" applyFont="1" applyFill="1" applyBorder="1" applyAlignment="1">
      <alignment vertical="center"/>
    </xf>
    <xf numFmtId="225" fontId="87" fillId="71" borderId="1" xfId="0" applyNumberFormat="1" applyFont="1" applyFill="1" applyBorder="1" applyAlignment="1">
      <alignment horizontal="center" vertical="center"/>
    </xf>
    <xf numFmtId="1" fontId="89" fillId="71" borderId="1" xfId="0" applyNumberFormat="1" applyFont="1" applyFill="1" applyBorder="1" applyAlignment="1">
      <alignment horizontal="center" vertical="center"/>
    </xf>
    <xf numFmtId="0" fontId="88" fillId="71" borderId="1" xfId="0" applyFont="1" applyFill="1" applyBorder="1" applyAlignment="1">
      <alignment vertical="center"/>
    </xf>
    <xf numFmtId="0" fontId="87" fillId="71" borderId="1" xfId="0" applyFont="1" applyFill="1" applyBorder="1" applyAlignment="1">
      <alignment vertical="center" wrapText="1"/>
    </xf>
    <xf numFmtId="0" fontId="89" fillId="71" borderId="16" xfId="0" applyFont="1" applyFill="1" applyBorder="1" applyAlignment="1">
      <alignment vertical="center" wrapText="1"/>
    </xf>
    <xf numFmtId="0" fontId="89" fillId="71" borderId="1" xfId="0" applyFont="1" applyFill="1" applyBorder="1" applyAlignment="1">
      <alignment vertical="center" wrapText="1"/>
    </xf>
    <xf numFmtId="0" fontId="87" fillId="71" borderId="15" xfId="0" applyFont="1" applyFill="1" applyBorder="1" applyAlignment="1">
      <alignment vertical="center" wrapText="1"/>
    </xf>
    <xf numFmtId="0" fontId="89" fillId="71" borderId="1" xfId="0" applyFont="1" applyFill="1" applyBorder="1" applyAlignment="1">
      <alignment horizontal="center" vertical="center"/>
    </xf>
    <xf numFmtId="0" fontId="89" fillId="71" borderId="1" xfId="0" applyFont="1" applyFill="1" applyBorder="1" applyAlignment="1">
      <alignment horizontal="left" vertical="center" wrapText="1"/>
    </xf>
    <xf numFmtId="0" fontId="88" fillId="71" borderId="1" xfId="0" applyFont="1" applyFill="1" applyBorder="1" applyAlignment="1">
      <alignment horizontal="center" vertical="center"/>
    </xf>
    <xf numFmtId="0" fontId="87" fillId="72" borderId="1" xfId="0" applyFont="1" applyFill="1" applyBorder="1" applyAlignment="1">
      <alignment vertical="center" wrapText="1"/>
    </xf>
    <xf numFmtId="2" fontId="88" fillId="32" borderId="1" xfId="0" applyNumberFormat="1" applyFont="1" applyFill="1" applyBorder="1" applyAlignment="1">
      <alignment horizontal="center" vertical="center"/>
    </xf>
    <xf numFmtId="0" fontId="89" fillId="29" borderId="1" xfId="0" applyFont="1" applyFill="1" applyBorder="1" applyAlignment="1">
      <alignment horizontal="center" vertical="center"/>
    </xf>
    <xf numFmtId="0" fontId="89" fillId="32" borderId="1" xfId="0" applyFont="1" applyFill="1" applyBorder="1" applyAlignment="1">
      <alignment horizontal="center" vertical="center"/>
    </xf>
    <xf numFmtId="0" fontId="89" fillId="0" borderId="1" xfId="0" applyFont="1" applyBorder="1" applyAlignment="1">
      <alignment horizontal="center" vertical="center"/>
    </xf>
    <xf numFmtId="0" fontId="89" fillId="4" borderId="1" xfId="0" applyFont="1" applyFill="1" applyBorder="1" applyAlignment="1">
      <alignment horizontal="center" vertical="center"/>
    </xf>
    <xf numFmtId="0" fontId="87" fillId="0" borderId="3" xfId="0" applyFont="1" applyBorder="1" applyAlignment="1">
      <alignment horizontal="center" vertical="center" wrapText="1"/>
    </xf>
    <xf numFmtId="0" fontId="87" fillId="0" borderId="17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2" fontId="88" fillId="0" borderId="1" xfId="0" applyNumberFormat="1" applyFont="1" applyBorder="1" applyAlignment="1">
      <alignment horizontal="center" vertical="center" wrapText="1"/>
    </xf>
    <xf numFmtId="0" fontId="87" fillId="72" borderId="1" xfId="0" applyFont="1" applyFill="1" applyBorder="1" applyAlignment="1">
      <alignment horizontal="center" vertical="center" wrapText="1"/>
    </xf>
    <xf numFmtId="226" fontId="87" fillId="72" borderId="1" xfId="0" applyNumberFormat="1" applyFont="1" applyFill="1" applyBorder="1" applyAlignment="1">
      <alignment horizontal="center" vertical="center"/>
    </xf>
    <xf numFmtId="0" fontId="88" fillId="72" borderId="14" xfId="0" applyFont="1" applyFill="1" applyBorder="1" applyAlignment="1">
      <alignment horizontal="left" vertical="center" wrapText="1"/>
    </xf>
    <xf numFmtId="0" fontId="88" fillId="72" borderId="41" xfId="0" applyFont="1" applyFill="1" applyBorder="1" applyAlignment="1">
      <alignment horizontal="left" vertical="center" wrapText="1"/>
    </xf>
    <xf numFmtId="0" fontId="88" fillId="72" borderId="18" xfId="0" applyFont="1" applyFill="1" applyBorder="1" applyAlignment="1">
      <alignment horizontal="left" vertical="center" wrapText="1"/>
    </xf>
    <xf numFmtId="0" fontId="88" fillId="72" borderId="42" xfId="0" applyFont="1" applyFill="1" applyBorder="1" applyAlignment="1">
      <alignment horizontal="left" vertical="center" wrapText="1"/>
    </xf>
    <xf numFmtId="226" fontId="89" fillId="71" borderId="3" xfId="0" applyNumberFormat="1" applyFont="1" applyFill="1" applyBorder="1" applyAlignment="1">
      <alignment horizontal="center" vertical="center" wrapText="1"/>
    </xf>
    <xf numFmtId="226" fontId="89" fillId="71" borderId="17" xfId="0" applyNumberFormat="1" applyFont="1" applyFill="1" applyBorder="1" applyAlignment="1">
      <alignment horizontal="center" vertical="center" wrapText="1"/>
    </xf>
    <xf numFmtId="0" fontId="89" fillId="71" borderId="1" xfId="0" applyFont="1" applyFill="1" applyBorder="1" applyAlignment="1">
      <alignment horizontal="center" vertical="center" wrapText="1"/>
    </xf>
    <xf numFmtId="226" fontId="25" fillId="0" borderId="3" xfId="0" applyNumberFormat="1" applyFont="1" applyBorder="1" applyAlignment="1">
      <alignment horizontal="center" vertical="center"/>
    </xf>
    <xf numFmtId="226" fontId="25" fillId="0" borderId="17" xfId="0" applyNumberFormat="1" applyFont="1" applyBorder="1" applyAlignment="1">
      <alignment horizontal="center" vertical="center"/>
    </xf>
    <xf numFmtId="226" fontId="25" fillId="0" borderId="2" xfId="0" applyNumberFormat="1" applyFont="1" applyBorder="1" applyAlignment="1">
      <alignment horizontal="center" vertical="center"/>
    </xf>
    <xf numFmtId="225" fontId="87" fillId="0" borderId="3" xfId="0" applyNumberFormat="1" applyFont="1" applyBorder="1" applyAlignment="1">
      <alignment horizontal="center" vertical="center"/>
    </xf>
    <xf numFmtId="225" fontId="87" fillId="0" borderId="17" xfId="0" applyNumberFormat="1" applyFont="1" applyBorder="1" applyAlignment="1">
      <alignment horizontal="center" vertical="center"/>
    </xf>
    <xf numFmtId="225" fontId="87" fillId="0" borderId="2" xfId="0" applyNumberFormat="1" applyFont="1" applyBorder="1" applyAlignment="1">
      <alignment horizontal="center" vertical="center"/>
    </xf>
    <xf numFmtId="2" fontId="88" fillId="0" borderId="3" xfId="0" applyNumberFormat="1" applyFont="1" applyBorder="1" applyAlignment="1">
      <alignment horizontal="center" vertical="center"/>
    </xf>
    <xf numFmtId="2" fontId="88" fillId="0" borderId="17" xfId="0" applyNumberFormat="1" applyFont="1" applyBorder="1" applyAlignment="1">
      <alignment horizontal="center" vertical="center"/>
    </xf>
    <xf numFmtId="2" fontId="88" fillId="0" borderId="2" xfId="0" applyNumberFormat="1" applyFont="1" applyBorder="1" applyAlignment="1">
      <alignment horizontal="center" vertical="center"/>
    </xf>
    <xf numFmtId="226" fontId="87" fillId="0" borderId="3" xfId="0" applyNumberFormat="1" applyFont="1" applyBorder="1" applyAlignment="1">
      <alignment horizontal="center" vertical="center"/>
    </xf>
    <xf numFmtId="226" fontId="87" fillId="0" borderId="17" xfId="0" applyNumberFormat="1" applyFont="1" applyBorder="1" applyAlignment="1">
      <alignment horizontal="center" vertical="center"/>
    </xf>
    <xf numFmtId="226" fontId="87" fillId="0" borderId="2" xfId="0" applyNumberFormat="1" applyFont="1" applyBorder="1" applyAlignment="1">
      <alignment horizontal="center" vertical="center"/>
    </xf>
    <xf numFmtId="225" fontId="89" fillId="71" borderId="3" xfId="0" applyNumberFormat="1" applyFont="1" applyFill="1" applyBorder="1" applyAlignment="1">
      <alignment horizontal="center" vertical="center" wrapText="1"/>
    </xf>
    <xf numFmtId="225" fontId="89" fillId="71" borderId="17" xfId="0" applyNumberFormat="1" applyFont="1" applyFill="1" applyBorder="1" applyAlignment="1">
      <alignment horizontal="center" vertical="center" wrapText="1"/>
    </xf>
    <xf numFmtId="225" fontId="89" fillId="71" borderId="2" xfId="0" applyNumberFormat="1" applyFont="1" applyFill="1" applyBorder="1" applyAlignment="1">
      <alignment horizontal="center" vertical="center" wrapText="1"/>
    </xf>
    <xf numFmtId="0" fontId="89" fillId="71" borderId="1" xfId="0" applyFont="1" applyFill="1" applyBorder="1" applyAlignment="1">
      <alignment horizontal="center" vertical="center"/>
    </xf>
    <xf numFmtId="225" fontId="89" fillId="71" borderId="3" xfId="0" applyNumberFormat="1" applyFont="1" applyFill="1" applyBorder="1" applyAlignment="1">
      <alignment horizontal="center" vertical="center"/>
    </xf>
    <xf numFmtId="225" fontId="89" fillId="71" borderId="17" xfId="0" applyNumberFormat="1" applyFont="1" applyFill="1" applyBorder="1" applyAlignment="1">
      <alignment horizontal="center" vertical="center"/>
    </xf>
    <xf numFmtId="225" fontId="89" fillId="71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226" fontId="89" fillId="71" borderId="2" xfId="0" applyNumberFormat="1" applyFont="1" applyFill="1" applyBorder="1" applyAlignment="1">
      <alignment horizontal="center" vertical="center" wrapText="1"/>
    </xf>
    <xf numFmtId="0" fontId="88" fillId="72" borderId="15" xfId="0" applyFont="1" applyFill="1" applyBorder="1" applyAlignment="1">
      <alignment horizontal="center" vertical="center" wrapText="1"/>
    </xf>
    <xf numFmtId="0" fontId="88" fillId="72" borderId="13" xfId="0" applyFont="1" applyFill="1" applyBorder="1" applyAlignment="1">
      <alignment horizontal="center" vertical="center" wrapText="1"/>
    </xf>
    <xf numFmtId="0" fontId="87" fillId="9" borderId="7" xfId="1" applyFont="1" applyFill="1" applyBorder="1" applyAlignment="1">
      <alignment horizontal="left" vertical="center" wrapText="1"/>
    </xf>
    <xf numFmtId="0" fontId="87" fillId="9" borderId="8" xfId="1" applyFont="1" applyFill="1" applyBorder="1" applyAlignment="1">
      <alignment horizontal="left" vertical="center" wrapText="1"/>
    </xf>
    <xf numFmtId="0" fontId="87" fillId="9" borderId="6" xfId="1" applyFont="1" applyFill="1" applyBorder="1" applyAlignment="1">
      <alignment horizontal="left" vertical="center" wrapText="1"/>
    </xf>
    <xf numFmtId="0" fontId="25" fillId="0" borderId="0" xfId="1" applyFont="1" applyAlignment="1">
      <alignment horizontal="left" vertical="center" wrapText="1"/>
    </xf>
    <xf numFmtId="0" fontId="87" fillId="0" borderId="0" xfId="1" applyFont="1" applyAlignment="1">
      <alignment horizontal="left" vertical="center" wrapText="1"/>
    </xf>
    <xf numFmtId="0" fontId="87" fillId="8" borderId="7" xfId="1" applyFont="1" applyFill="1" applyBorder="1" applyAlignment="1">
      <alignment horizontal="left" vertical="center" wrapText="1"/>
    </xf>
    <xf numFmtId="0" fontId="87" fillId="8" borderId="6" xfId="1" applyFont="1" applyFill="1" applyBorder="1" applyAlignment="1">
      <alignment horizontal="left" vertical="center" wrapText="1"/>
    </xf>
    <xf numFmtId="0" fontId="25" fillId="0" borderId="10" xfId="1" applyFont="1" applyBorder="1" applyAlignment="1">
      <alignment horizontal="left" vertical="center" wrapText="1"/>
    </xf>
    <xf numFmtId="0" fontId="25" fillId="0" borderId="9" xfId="1" applyFont="1" applyBorder="1" applyAlignment="1">
      <alignment horizontal="left" vertical="center" wrapText="1"/>
    </xf>
    <xf numFmtId="1" fontId="9" fillId="0" borderId="10" xfId="1" applyNumberFormat="1" applyFont="1" applyBorder="1" applyAlignment="1">
      <alignment horizontal="center" vertical="center" shrinkToFit="1"/>
    </xf>
    <xf numFmtId="1" fontId="9" fillId="0" borderId="9" xfId="1" applyNumberFormat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169" fontId="9" fillId="0" borderId="10" xfId="1" applyNumberFormat="1" applyFont="1" applyBorder="1" applyAlignment="1">
      <alignment horizontal="center" vertical="center" shrinkToFit="1"/>
    </xf>
    <xf numFmtId="169" fontId="9" fillId="0" borderId="9" xfId="1" applyNumberFormat="1" applyFont="1" applyBorder="1" applyAlignment="1">
      <alignment horizontal="center" vertical="center" shrinkToFit="1"/>
    </xf>
    <xf numFmtId="1" fontId="9" fillId="0" borderId="11" xfId="1" applyNumberFormat="1" applyFont="1" applyBorder="1" applyAlignment="1">
      <alignment horizontal="center" vertical="center" shrinkToFit="1"/>
    </xf>
    <xf numFmtId="0" fontId="25" fillId="0" borderId="10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87" fillId="13" borderId="7" xfId="1" applyFont="1" applyFill="1" applyBorder="1" applyAlignment="1">
      <alignment horizontal="left" vertical="center" wrapText="1"/>
    </xf>
    <xf numFmtId="0" fontId="87" fillId="13" borderId="8" xfId="1" applyFont="1" applyFill="1" applyBorder="1" applyAlignment="1">
      <alignment horizontal="left" vertical="center" wrapText="1"/>
    </xf>
    <xf numFmtId="0" fontId="87" fillId="13" borderId="6" xfId="1" applyFont="1" applyFill="1" applyBorder="1" applyAlignment="1">
      <alignment horizontal="left" vertical="center" wrapText="1"/>
    </xf>
    <xf numFmtId="0" fontId="87" fillId="12" borderId="7" xfId="1" applyFont="1" applyFill="1" applyBorder="1" applyAlignment="1">
      <alignment horizontal="left" vertical="center" wrapText="1"/>
    </xf>
    <xf numFmtId="0" fontId="87" fillId="12" borderId="8" xfId="1" applyFont="1" applyFill="1" applyBorder="1" applyAlignment="1">
      <alignment horizontal="left" vertical="center" wrapText="1"/>
    </xf>
    <xf numFmtId="0" fontId="87" fillId="12" borderId="6" xfId="1" applyFont="1" applyFill="1" applyBorder="1" applyAlignment="1">
      <alignment horizontal="left" vertical="center" wrapText="1"/>
    </xf>
    <xf numFmtId="0" fontId="89" fillId="29" borderId="1" xfId="0" applyFont="1" applyFill="1" applyBorder="1" applyAlignment="1">
      <alignment horizontal="center" vertical="top"/>
    </xf>
    <xf numFmtId="0" fontId="87" fillId="10" borderId="7" xfId="1" applyFont="1" applyFill="1" applyBorder="1" applyAlignment="1">
      <alignment horizontal="center" vertical="center" wrapText="1"/>
    </xf>
    <xf numFmtId="0" fontId="87" fillId="10" borderId="8" xfId="1" applyFont="1" applyFill="1" applyBorder="1" applyAlignment="1">
      <alignment horizontal="center" vertical="center" wrapText="1"/>
    </xf>
    <xf numFmtId="0" fontId="87" fillId="10" borderId="6" xfId="1" applyFont="1" applyFill="1" applyBorder="1" applyAlignment="1">
      <alignment horizontal="center" vertical="center" wrapText="1"/>
    </xf>
    <xf numFmtId="0" fontId="87" fillId="0" borderId="7" xfId="1" applyFont="1" applyBorder="1" applyAlignment="1">
      <alignment horizontal="center" vertical="center" wrapText="1"/>
    </xf>
    <xf numFmtId="0" fontId="87" fillId="0" borderId="8" xfId="1" applyFont="1" applyBorder="1" applyAlignment="1">
      <alignment horizontal="center" vertical="center" wrapText="1"/>
    </xf>
    <xf numFmtId="0" fontId="87" fillId="0" borderId="6" xfId="1" applyFont="1" applyBorder="1" applyAlignment="1">
      <alignment horizontal="center" vertical="center" wrapText="1"/>
    </xf>
    <xf numFmtId="0" fontId="89" fillId="4" borderId="18" xfId="0" applyFont="1" applyFill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horizontal="left" vertical="center" wrapText="1"/>
    </xf>
    <xf numFmtId="0" fontId="88" fillId="0" borderId="1" xfId="0" applyFont="1" applyBorder="1" applyAlignment="1">
      <alignment horizontal="center" vertical="center" wrapText="1"/>
    </xf>
    <xf numFmtId="0" fontId="89" fillId="35" borderId="1" xfId="0" applyFont="1" applyFill="1" applyBorder="1" applyAlignment="1">
      <alignment horizontal="center" vertical="center"/>
    </xf>
    <xf numFmtId="0" fontId="87" fillId="66" borderId="3" xfId="7" applyFont="1" applyFill="1" applyBorder="1" applyAlignment="1">
      <alignment horizontal="center" vertical="center" wrapText="1"/>
    </xf>
    <xf numFmtId="0" fontId="87" fillId="66" borderId="17" xfId="7" applyFont="1" applyFill="1" applyBorder="1" applyAlignment="1">
      <alignment horizontal="center" vertical="center" wrapText="1"/>
    </xf>
    <xf numFmtId="0" fontId="87" fillId="66" borderId="2" xfId="7" applyFont="1" applyFill="1" applyBorder="1" applyAlignment="1">
      <alignment horizontal="center" vertical="center" wrapText="1"/>
    </xf>
    <xf numFmtId="0" fontId="90" fillId="29" borderId="1" xfId="7" applyFont="1" applyFill="1" applyBorder="1" applyAlignment="1">
      <alignment horizontal="center" vertical="center"/>
    </xf>
    <xf numFmtId="0" fontId="89" fillId="66" borderId="1" xfId="0" applyFont="1" applyFill="1" applyBorder="1" applyAlignment="1">
      <alignment horizontal="center" vertical="center"/>
    </xf>
    <xf numFmtId="0" fontId="89" fillId="67" borderId="1" xfId="0" applyFont="1" applyFill="1" applyBorder="1" applyAlignment="1">
      <alignment horizontal="center" vertical="center"/>
    </xf>
    <xf numFmtId="0" fontId="89" fillId="5" borderId="1" xfId="0" applyFont="1" applyFill="1" applyBorder="1" applyAlignment="1">
      <alignment horizontal="center" vertical="center"/>
    </xf>
    <xf numFmtId="0" fontId="89" fillId="34" borderId="1" xfId="0" applyFont="1" applyFill="1" applyBorder="1" applyAlignment="1">
      <alignment horizontal="center" vertical="center"/>
    </xf>
    <xf numFmtId="0" fontId="90" fillId="70" borderId="1" xfId="1" applyFont="1" applyFill="1" applyBorder="1" applyAlignment="1">
      <alignment horizontal="center" vertical="center"/>
    </xf>
    <xf numFmtId="0" fontId="87" fillId="68" borderId="7" xfId="1" applyFont="1" applyFill="1" applyBorder="1" applyAlignment="1">
      <alignment horizontal="center" vertical="center" wrapText="1"/>
    </xf>
    <xf numFmtId="0" fontId="87" fillId="68" borderId="6" xfId="1" applyFont="1" applyFill="1" applyBorder="1" applyAlignment="1">
      <alignment horizontal="center" vertical="center" wrapText="1"/>
    </xf>
    <xf numFmtId="0" fontId="87" fillId="68" borderId="8" xfId="1" applyFont="1" applyFill="1" applyBorder="1" applyAlignment="1">
      <alignment horizontal="center" vertical="center" wrapText="1"/>
    </xf>
    <xf numFmtId="0" fontId="87" fillId="0" borderId="39" xfId="1" applyFont="1" applyBorder="1" applyAlignment="1">
      <alignment horizontal="center" vertical="center" wrapText="1"/>
    </xf>
    <xf numFmtId="0" fontId="87" fillId="0" borderId="40" xfId="1" applyFont="1" applyBorder="1" applyAlignment="1">
      <alignment horizontal="center" vertical="center" wrapText="1"/>
    </xf>
  </cellXfs>
  <cellStyles count="3518">
    <cellStyle name="." xfId="9" xr:uid="{546B6147-BA31-4F98-83F8-B08464FE80D1}"/>
    <cellStyle name="??" xfId="10" xr:uid="{EE8CC080-1AD3-43EB-AFFB-C899E7D1CE78}"/>
    <cellStyle name="?? [0.00]_laroux" xfId="11" xr:uid="{277A394C-1345-43FC-AA05-F5C1F1228A9F}"/>
    <cellStyle name="???? [0.00]_laroux" xfId="12" xr:uid="{9A2424A8-9F1C-4EBC-8378-97DC25484333}"/>
    <cellStyle name="????_laroux" xfId="13" xr:uid="{DAA9CC72-7575-483D-B60C-DBDECA703F73}"/>
    <cellStyle name="??_??" xfId="14" xr:uid="{C1B61166-7C6D-4AFA-8CFA-46D879D1734C}"/>
    <cellStyle name="_~4718761" xfId="15" xr:uid="{50167D35-4E8F-4520-8CB9-7ACF953351D8}"/>
    <cellStyle name="_~7900961" xfId="16" xr:uid="{A0D16019-A271-4E9F-B7BD-A9E9CB41621A}"/>
    <cellStyle name="_100 BEDHOSPITAL-FAS-16.04.2008" xfId="17" xr:uid="{A91870A1-5C04-46BC-A1E0-3C61C16420B3}"/>
    <cellStyle name="_3GS" xfId="18" xr:uid="{EA9BB68D-3B30-40B7-A68A-E673B2F12731}"/>
    <cellStyle name="_AAI Chennai Airport - 6.6.08(Without Pcs)" xfId="19" xr:uid="{E536F6DD-00F4-4755-B2C6-B69D180740D0}"/>
    <cellStyle name="_AAI Kolkatta - 04.06.08 - mail" xfId="20" xr:uid="{2437A2B5-CA5E-47AA-8C3A-ABD0D4772965}"/>
    <cellStyle name="_AAI-Kolkatta -BOQ -04.06.08-Mail" xfId="21" xr:uid="{FCFD544A-1156-4EBE-9CDF-2886652B2E30}"/>
    <cellStyle name="_AAI-Kolkatta -BOQ -4.6.08(WITHOUT pcs)" xfId="22" xr:uid="{1542C651-23D4-483B-B19A-952B3DD984E8}"/>
    <cellStyle name="_AAI-Kolkatta -BOQ -7.5.08" xfId="23" xr:uid="{92EFAC67-DA8D-4413-9F8B-6DFB4C6B994F}"/>
    <cellStyle name="_AAI-Madurai 03.09.07" xfId="24" xr:uid="{1E7F2594-D0AA-46EC-B07A-ECCB23A9BA76}"/>
    <cellStyle name="_ABAN 61031" xfId="25" xr:uid="{6AEFB1EA-2E6A-4C6D-8657-81BEC16108C1}"/>
    <cellStyle name="_Abhimaani Vasathi Hotel - 25.09.07" xfId="26" xr:uid="{AF35EB8C-CA42-4934-9DB6-AFCCE946AF64}"/>
    <cellStyle name="_ABN AMRO - CHN 30.05.06 R5 Final" xfId="27" xr:uid="{77A5DA25-F752-4CD3-960B-3E4B976AFD32}"/>
    <cellStyle name="_ABN Amro@olympia R3 UP WO FT 30.5.06" xfId="28" xr:uid="{C3E202B8-44AC-453D-A4E2-8E8A12AD9EFC}"/>
    <cellStyle name="_ABN Amro@olympia UPWO FT R5 30.05.06" xfId="29" xr:uid="{E6E5298A-89B9-4936-A776-EAD929EEBBEE}"/>
    <cellStyle name="_ABN AMRO-31.05.067.5%inst" xfId="30" xr:uid="{9053657B-8479-46FF-829C-397C8A75E91C}"/>
    <cellStyle name="_ABN SO 080307" xfId="31" xr:uid="{B4EE04B1-B3E8-44A1-BEB8-6D9CAB475130}"/>
    <cellStyle name="_ABP ACS,AFS 02.09.06" xfId="32" xr:uid="{ECAAE83A-3211-4380-89ED-CC3D14C5EE16}"/>
    <cellStyle name="_ACC (Tender) - 29.01.08mail" xfId="33" xr:uid="{0AC90AC1-F62D-4DC2-BCED-9FE66FE951DC}"/>
    <cellStyle name="_acs bb WIL 4 prices" xfId="34" xr:uid="{6522C8B2-1C27-4184-92F6-3A7717A38A36}"/>
    <cellStyle name="_ACS BOQ" xfId="35" xr:uid="{A82B2667-2585-4716-B0C3-4E647F32430E}"/>
    <cellStyle name="_acs sample M5E1" xfId="36" xr:uid="{669CBF4B-3077-4BF2-9771-5A1DAFE053CB}"/>
    <cellStyle name="_Adani Hospital Mundra,ACS,CCTV - 14.4.08" xfId="37" xr:uid="{C163AF6A-1BC0-4FE0-AD30-DCA23E6161A5}"/>
    <cellStyle name="_Aditya Birla Data Center R1-12.07.06" xfId="38" xr:uid="{5C1D6041-8607-4F9B-A976-838E2247D1A3}"/>
    <cellStyle name="_AFAS Design sheet" xfId="39" xr:uid="{3D165B3E-5B1F-431A-8DD3-D59A85F4B5EA}"/>
    <cellStyle name="_Aircel Lighting  Mail 5.5.06 (2)" xfId="40" xr:uid="{7A7E50BB-0180-4348-A5AF-A7DE4CE4E2CB}"/>
    <cellStyle name="_Aircel Lighting 4.5.06" xfId="41" xr:uid="{F0BC92FA-A155-49C4-BAA9-0D6AB1C24421}"/>
    <cellStyle name="_Aircel Mail 28.4.06" xfId="42" xr:uid="{82E93AEC-74C5-40E8-A74C-FB532714C04B}"/>
    <cellStyle name="_Airoli IT Park - 13.12.07" xfId="43" xr:uid="{A9670A5A-FCF1-4DBF-B786-4B69B12CDB48}"/>
    <cellStyle name="_Airtel MSC_090325" xfId="44" xr:uid="{A21F196E-D2AD-414E-B6EE-607BC6468D1F}"/>
    <cellStyle name="_Airtel Msc-KOL-6.1.08" xfId="45" xr:uid="{CBD17455-82D1-40D2-AC52-48E94662A679}"/>
    <cellStyle name="_Airtel PA &amp; Lighting 27.08.07" xfId="46" xr:uid="{FB881EC7-D811-4113-876A-F0674350F45C}"/>
    <cellStyle name="_Airtel Whietfield, Dual pop - 13.09.06, as per engg" xfId="47" xr:uid="{680FDD34-CE1C-4E0B-BCB6-86425FA590C5}"/>
    <cellStyle name="_Airtel, Splendid Towers - 15.04.08" xfId="48" xr:uid="{0AB2B198-B91C-4198-A206-100184F6FD1F}"/>
    <cellStyle name="_Akola Bank Wipro 28.02.07" xfId="49" xr:uid="{5CBC7AE1-93E0-46BD-9D16-F9823A1FD3F5}"/>
    <cellStyle name="_Alchemist Hospital - Chandigarh 15.05.06" xfId="50" xr:uid="{C89153CB-1674-47DB-8E4B-B6AF862F4A35}"/>
    <cellStyle name="_AMC -BMS AAI BOQ only" xfId="51" xr:uid="{981D9E34-838E-4E0B-8E1C-D584BBD7EF58}"/>
    <cellStyle name="_Amdocs - thane - FM200 - VESDA - 30.01.07" xfId="52" xr:uid="{D59D4CE6-9822-47B7-83ED-29E9DDF27780}"/>
    <cellStyle name="_Amrita Biomedical 80205 m" xfId="53" xr:uid="{23168382-FB13-44D9-A49C-894507CCFEEA}"/>
    <cellStyle name="_Anand Residence 80303 pps" xfId="54" xr:uid="{EC07B81D-1E54-46AB-9A60-D56734213878}"/>
    <cellStyle name="_Antelec BMS 05.09.07" xfId="55" xr:uid="{61E6D4E8-E7C9-4594-B43E-B2AFA96147A5}"/>
    <cellStyle name="_AP Mahesh bank CFAS,CCTV,WLD,ROR 03.11.06" xfId="56" xr:uid="{AA36DF79-0626-468D-A9E4-C42CB5207D29}"/>
    <cellStyle name="_APEEJAY corporate technologies" xfId="57" xr:uid="{9DA02882-F783-461A-B197-E33A2160EF3E}"/>
    <cellStyle name="_Apna Punjab homes FAS 27.09.06" xfId="58" xr:uid="{11DA4CF1-3F0C-41A9-957E-6C71EE7A5318}"/>
    <cellStyle name="_Area Statement 0705017" xfId="59" xr:uid="{D2643AD1-386F-4E84-828A-9854C1C9FA3B}"/>
    <cellStyle name="_Ascendas - AFAS, ACS &amp; EPABX - 14.11.06R5EST &amp; EXwork" xfId="60" xr:uid="{D9BB762B-44D5-4F7F-AD41-B82D8CD6E29C}"/>
    <cellStyle name="_Ascendas - PH II - BMS - 26.03.08" xfId="61" xr:uid="{CB76BF7D-2F09-4E14-882E-D6D67ACF96DB}"/>
    <cellStyle name="_Ascendas - PH3 - 07.11.07(ACS) - Spiltup" xfId="62" xr:uid="{3230FAA2-8DC5-47C8-B7F0-8AC7D4D4C0AB}"/>
    <cellStyle name="_Ascendas 14.9.06 R1" xfId="63" xr:uid="{AAE1E61F-D29D-4543-A009-A5B0458642C1}"/>
    <cellStyle name="_ASCENDAS -18.08.06" xfId="64" xr:uid="{E16C27DF-7929-486B-B3BF-6AC1C7EF4C41}"/>
    <cellStyle name="_Ascendas 21.9.06 R2" xfId="65" xr:uid="{94D33CAF-2A46-40F3-B023-58BBC8D1AF85}"/>
    <cellStyle name="_Ascendas Mahindra IT Park old-26.03.08 not send" xfId="66" xr:uid="{3F961783-214F-4E03-8043-81AF5A69F585}"/>
    <cellStyle name="_Ascendas Mahindra IT Park-18.04.08" xfId="67" xr:uid="{E45F4E12-3C23-4AA8-BF09-0BB230722B04}"/>
    <cellStyle name="_Ascendas Mahindra IT Park-21.04.08" xfId="68" xr:uid="{AB3106B0-1928-4201-A676-5CE3E6E1C10D}"/>
    <cellStyle name="_Ascendas Mahindra IT Park-26.03.08" xfId="69" xr:uid="{7867B422-20D8-45CC-AD11-8B1346C56137}"/>
    <cellStyle name="_Ascendes_030209" xfId="70" xr:uid="{35C52CE4-AA68-4653-8CB7-57A170331508}"/>
    <cellStyle name="_aurdra Engg - Afas &amp; Pa - 24.05.06" xfId="71" xr:uid="{712D9674-39D1-4482-835C-F7EE6237DE41}"/>
    <cellStyle name="_Aviva fin revised 3591 20th DEc 2006" xfId="72" xr:uid="{C064D34B-1A6F-4D76-9D51-A157D4F7BC18}"/>
    <cellStyle name="_B.M.MALL - AFAS &amp; BMS - 29.08.06" xfId="73" xr:uid="{78DCBC98-09E1-4DCA-8D12-2085ED909FA6}"/>
    <cellStyle name="_B.O.M-FIRE&amp;SECURITY-SITE-A&amp;B" xfId="74" xr:uid="{69E361EF-CC93-43D7-BA89-51C89B7250E8}"/>
    <cellStyle name="_Baharampur 08.08.06" xfId="75" xr:uid="{66CC1B3C-BC1F-4E14-A805-F4A1CA41AFAA}"/>
    <cellStyle name="_Bajaj HindustanS47002005TS3200" xfId="76" xr:uid="{99366722-DB7C-43A7-8AE4-451F5BE3C250}"/>
    <cellStyle name="_Bajaj Renewal Cost Case pricer reviewed-changes in asset baseline-30thaug06_v1.3" xfId="77" xr:uid="{0FDFEF5B-A4DD-4006-A6C8-D67BF60C8A60}"/>
    <cellStyle name="_Bajajhindustan_6002272_Aug06" xfId="78" xr:uid="{607CC3E9-A115-4B0B-8593-BC836A62DC8B}"/>
    <cellStyle name="_Battery Calculation" xfId="79" xr:uid="{4FA0C9E5-FB71-4692-B489-3251AD90F432}"/>
    <cellStyle name="_BCAS Office &amp; Training Centre at Safdarjung Airport Delhi 11.07.08" xfId="80" xr:uid="{11855AFF-9E02-41D6-855C-2DDB5A3FC790}"/>
    <cellStyle name="_BCG for Mohan Kuruvilla 70217 sgs" xfId="81" xr:uid="{F38F4142-710A-47B0-A7CE-768E475D6065}"/>
    <cellStyle name="_Bharati Airtel -4.12.07 R1 PCS" xfId="82" xr:uid="{E8D841EE-F966-4953-A097-7B52885673B5}"/>
    <cellStyle name="_Bhavanagar University Library - FAS - 29.06.06" xfId="83" xr:uid="{4EA519F6-4FDF-464B-BDE1-A78D5F116B3E}"/>
    <cellStyle name="_BHEL, Ballia-INR-12.08.08" xfId="84" xr:uid="{D907D7CC-3F41-4F87-BFF0-05B90E5D8B8C}"/>
    <cellStyle name="_BHEL, Bhiwadi -INR-12.08.08" xfId="85" xr:uid="{5BCF504E-2A12-4570-B90A-CB570B5B94AA}"/>
    <cellStyle name="_bHIMA gENERAL" xfId="86" xr:uid="{77A76DB7-935C-48EB-AB4C-E371753ACCB0}"/>
    <cellStyle name="_Birla Soft  ACS 09.08.06" xfId="87" xr:uid="{2A6AAB3A-9706-4BBA-B746-0A14253C4D2C}"/>
    <cellStyle name="_BMS Enquiry Revenue tower" xfId="88" xr:uid="{7EB74056-A712-469F-9C0A-DDEA42C90F15}"/>
    <cellStyle name="_BMS Format" xfId="89" xr:uid="{ACE1FD82-78BC-45BD-9FEE-F34DB19A7E02}"/>
    <cellStyle name="_BMS Format - INR" xfId="90" xr:uid="{D82B7239-E41C-4C11-A835-C371AEBC2624}"/>
    <cellStyle name="_Bms General" xfId="91" xr:uid="{C79DA52C-282C-4D50-A8F5-EAF100AEF8ED}"/>
    <cellStyle name="_Bms General INR" xfId="92" xr:uid="{2BA5A9AB-EDAA-4F47-BA2A-A699D96173C0}"/>
    <cellStyle name="_BOB - Mumbai 17.06.05" xfId="93" xr:uid="{CB3D1C92-23C3-4BEE-AB0B-2DABA483EE50}"/>
    <cellStyle name="_BOB DRC 2.3.06" xfId="94" xr:uid="{60DCB542-4BA5-41C5-AE4B-CF01F9577410}"/>
    <cellStyle name="_BOB -DRC-HYD 26.12.2005 Email" xfId="95" xr:uid="{F27912E4-B3D2-4376-9AD3-E4BFA5F4CA8C}"/>
    <cellStyle name="_BOM for amp prices" xfId="96" xr:uid="{DE25DD5A-3E52-44D2-8A38-0DC9AA100F77}"/>
    <cellStyle name="_Book1" xfId="97" xr:uid="{7F81240B-26F1-4317-9230-51F1C8A2FA25}"/>
    <cellStyle name="_Book2" xfId="98" xr:uid="{01364372-8116-46F6-AC4F-747853B7AA4B}"/>
    <cellStyle name="_boom barrier 60717 nice" xfId="99" xr:uid="{BF6F5740-3031-4498-B47F-CCAC257D0128}"/>
    <cellStyle name="_BOQ-BMS" xfId="100" xr:uid="{DC7FA784-B11C-45D2-AA55-D3E6692976A3}"/>
    <cellStyle name="_BPCL - Mumbai HP  25.07.05 Email" xfId="101" xr:uid="{3719F1E9-A619-44CD-8203-7CBB7D8E8D8C}"/>
    <cellStyle name="_BPCL DC- 10.08.05mail" xfId="102" xr:uid="{BCC25C18-E9CB-4894-8537-18B2DE48122A}"/>
    <cellStyle name="_BPCL Golf Green 60927 amc bid" xfId="103" xr:uid="{252ABB5E-3EEA-4E00-9ECC-49370F74F105}"/>
    <cellStyle name="_Brakes India COST CASE for HA 11_v2.5" xfId="104" xr:uid="{EE98AE1D-988E-495A-A52F-63D4BEF31059}"/>
    <cellStyle name="_BSCPL 70726 cctv" xfId="105" xr:uid="{052C77E0-6A31-4F73-94C5-07405A14EA06}"/>
    <cellStyle name="_BSCPL 70726 PPS" xfId="106" xr:uid="{1FE7F8D4-4A27-4774-882E-4824296CA028}"/>
    <cellStyle name="_BSNL ( NAF S125 Option) - 18.10.06" xfId="107" xr:uid="{C0D232E6-5032-435C-B6BF-7708D11BFDB7}"/>
    <cellStyle name="_BSNL Datacentre - 28.09.06" xfId="108" xr:uid="{D4A6F5DA-98E0-4697-9E5C-D5029A480FCF}"/>
    <cellStyle name="_BSNL MP Utstarcom Cost Case 190307" xfId="109" xr:uid="{ECDC9E22-6B76-4623-849B-344E1A611F00}"/>
    <cellStyle name="_BSNL MP Utstarcom Cost Case 190307_PCS - IP CCTV - BRT Corridor (SONY) - 09.11.09 - R1" xfId="110" xr:uid="{2CC5FA29-FE0B-4953-975E-74914E946BC0}"/>
    <cellStyle name="_BSNL Storage 06th Nov 06" xfId="111" xr:uid="{90194D21-858B-4CBB-B4E2-295E94EB0B32}"/>
    <cellStyle name="_BSNL-IBM-18.09.06" xfId="112" xr:uid="{41DC6CA5-758E-44F2-9A09-EEFE30C0AF20}"/>
    <cellStyle name="_Call Center_Quezon city_Manila_201006" xfId="113" xr:uid="{079E4C14-8AE5-4131-8029-5AD1214E039E}"/>
    <cellStyle name="_Call Center_Quezon city_Manila_201006_e-email" xfId="114" xr:uid="{D990B683-4970-4849-B888-6378BCD02C38}"/>
    <cellStyle name="_Capgemini cost case ver 2.0" xfId="115" xr:uid="{CF164B51-6CC6-4393-BC85-EB92D19CD0AA}"/>
    <cellStyle name="_Capita Ph-II-19.01.07-BMS" xfId="116" xr:uid="{9002AE26-2931-4139-AB76-D93840E14A90}"/>
    <cellStyle name="_Catholic Syrian Bank - data cenre - s125 - 20.12.2006" xfId="117" xr:uid="{7E11E4AF-24A7-4769-8141-FFE8CF57731D}"/>
    <cellStyle name="_cauvery building - 03.11.05" xfId="118" xr:uid="{88B96BEA-1E18-4524-8055-AB8953313E49}"/>
    <cellStyle name="_CBDT-Rebid MA 091006 ver1" xfId="119" xr:uid="{03F0D096-8CFA-4B73-B025-DC5F23B121B4}"/>
    <cellStyle name="_CCTV BOQ" xfId="120" xr:uid="{3A36CD62-40B2-44CF-A30C-1B0ADA85FDDD}"/>
    <cellStyle name="_cctv sample 60606" xfId="121" xr:uid="{7F7C5CB4-1CA6-48C3-A8E3-5F0842384C68}"/>
    <cellStyle name="_Chennai Tech park  -13 02 07" xfId="122" xr:uid="{C13FAA22-7AD2-4BAB-937F-8744A069CD49}"/>
    <cellStyle name="_Citigroup BMS 12.09.06" xfId="123" xr:uid="{946650E0-7F60-436A-AB0E-CC3E85B5E5CC}"/>
    <cellStyle name="_Citigroup-PEST-12.09.06" xfId="124" xr:uid="{9E270D74-C8A0-4380-8C2D-D845DCA259D3}"/>
    <cellStyle name="_CITOS - 11.12.07" xfId="125" xr:uid="{B2FF7DD4-E66E-40BC-BD77-6A851182EB53}"/>
    <cellStyle name="_Cochin Port Trust 70830" xfId="126" xr:uid="{50E9FECE-5E97-4545-AB1F-59668EF52579}"/>
    <cellStyle name="_Colombia Asia_30.12.06" xfId="127" xr:uid="{248C6D21-DEB3-4028-AE8D-628F495EC738}"/>
    <cellStyle name="_Columbia - patiyala - FHS - 03.02.07" xfId="128" xr:uid="{F5F1AC17-BE38-4879-BB18-D9533CCAC0BC}"/>
    <cellStyle name="_Complex-wazirpur-09.05.07 " xfId="129" xr:uid="{26D5F175-946C-48C6-A236-615246D6BE10}"/>
    <cellStyle name="_COMVERSE 13 Apr 07" xfId="130" xr:uid="{2B7CE950-E893-4301-A7A7-464CEE90ED9A}"/>
    <cellStyle name="_Cost Case CSB_26Mar07.ver1.2" xfId="131" xr:uid="{5F4A2DA8-DFD3-4172-8144-361E23272BC4}"/>
    <cellStyle name="_Cost sheet -ACS,CCTV -S1" xfId="132" xr:uid="{6E436A62-AF5B-48C1-B08B-F88042BB5352}"/>
    <cellStyle name="_Costcase for Alstom - consolidated_v1.1" xfId="133" xr:uid="{E556546F-63B0-4BDD-B414-4EDDE2E4D786}"/>
    <cellStyle name="_costcase_24Aug_final_V1.5" xfId="134" xr:uid="{00534D92-6938-43AC-99D7-2592ECF59BEF}"/>
    <cellStyle name="_Costcase_Pricer_RFC_04072008" xfId="135" xr:uid="{F7F5885F-B7F8-413E-B9CE-E637FFCD032E}"/>
    <cellStyle name="_CostCase-500sft-prepackaged-W-O-TAX-VER2.4" xfId="136" xr:uid="{D252CFB7-BB84-4939-95F1-E8E72AC7E5AF}"/>
    <cellStyle name="_Covansys -REV boq-06.12.06" xfId="137" xr:uid="{2054AC0B-800C-42CE-9DD2-2F9969A74B0C}"/>
    <cellStyle name="_CRN-BSNL BMS 07.11.06" xfId="138" xr:uid="{DB85FBC5-7D4E-4055-BDB7-A000EE06BB44}"/>
    <cellStyle name="_CRN-IBS software - 23 04 07" xfId="139" xr:uid="{AEEFAD1C-6A21-4EF5-BD39-22228D1998CA}"/>
    <cellStyle name="_Crown - FPS - 19.06.07 - R1" xfId="140" xr:uid="{16804489-E582-488E-A239-9A0FD01CBB0E}"/>
    <cellStyle name="_CSC As per Drawing 21.07.06" xfId="141" xr:uid="{CB3A1A3B-65F7-4A63-B7E7-19C14FDEEC4F}"/>
    <cellStyle name="_CSC Guard Patrol 21.07.06 All For reference" xfId="142" xr:uid="{230F060E-DC6B-44FA-A186-6E3E97405962}"/>
    <cellStyle name="_CSC hyd Rev Fm 200 &amp; argogen  -30.05.06 R3 L1" xfId="143" xr:uid="{81BE0891-CFB7-4436-9B17-E6A0E10C6A68}"/>
    <cellStyle name="_CTS - CDS - 20.09.06" xfId="144" xr:uid="{EA619899-20D4-45D5-B980-22E079EB3348}"/>
    <cellStyle name="_CTS DLF - QUADRA - 11.06.07" xfId="145" xr:uid="{151A2508-ECDF-4FE9-8C1D-F088C21CC588}"/>
    <cellStyle name="_CTS, Cochin - 25.10.2006" xfId="146" xr:uid="{0091F11C-518C-423D-B3D2-3A80B41D9D2C}"/>
    <cellStyle name="_Dahisar Mall - 17.06.08" xfId="147" xr:uid="{BB9AE819-23A9-4B30-AB71-1678B801BA11}"/>
    <cellStyle name="_Dalmia - Kadappa-16-07-08" xfId="148" xr:uid="{FBE2D391-ADCA-4B0E-AECC-F866D2613005}"/>
    <cellStyle name="_data center" xfId="149" xr:uid="{2317E4B1-9162-43B3-91F0-28E2EA34D041}"/>
    <cellStyle name="_data point summary PDC_28-05-08" xfId="150" xr:uid="{83900DB6-94E3-4D74-BEB4-222BEEC4AB1C}"/>
    <cellStyle name="_DBS14(1)(1).06.05SSEmail" xfId="151" xr:uid="{105C4020-E9EB-47A0-A265-A318837C2359}"/>
    <cellStyle name="_DC cost case draft version1.0 01052008" xfId="152" xr:uid="{EA545C7F-F816-4D1A-829F-586D0B22C894}"/>
    <cellStyle name="_design" xfId="153" xr:uid="{6B17080A-223C-4F17-95E2-C736C33F07F5}"/>
    <cellStyle name="_Divyashree 70215" xfId="154" xr:uid="{5EE47CAD-697B-4F2E-A52F-218D54EAA3DC}"/>
    <cellStyle name="_DLF xSeries BoM v 1.0" xfId="155" xr:uid="{ED9B759E-5726-4E86-96C7-B3F789F3AECC}"/>
    <cellStyle name="_E &amp; Y Sprk Mod - 05.10.06" xfId="156" xr:uid="{8A0754AF-F17C-43A4-B557-546EA1CE1367}"/>
    <cellStyle name="_E &amp; Y UB City As per Engg -04.12.06" xfId="157" xr:uid="{A1D7A158-19BC-462C-8DEC-A190C05D0A5C}"/>
    <cellStyle name="_Edifice-sutherland" xfId="158" xr:uid="{50A8EA69-5C67-48C3-B227-854076386EC8}"/>
    <cellStyle name="_EDS Malad Due Del 60902" xfId="159" xr:uid="{0287054D-F914-4FE5-9ECF-CF3F821B7CB6}"/>
    <cellStyle name="_elpas" xfId="160" xr:uid="{850614A4-B60B-4287-BA88-2F7FC4089B9C}"/>
    <cellStyle name="_Emaar Hyd IT Cost Reduction by reducing floor height 4.1 to 3.8 m" xfId="161" xr:uid="{87046804-75F2-43EA-9E97-1507127FC31D}"/>
    <cellStyle name="_Empee Hilton  Hotels,Chn - 10.9.08 IP" xfId="162" xr:uid="{72D3B53F-CB6D-4450-9539-7FA705373239}"/>
    <cellStyle name="_EMPEE Hotel - R2 - 29.10.07" xfId="163" xr:uid="{210A96E4-965E-4597-B427-50CCC9EA73C1}"/>
    <cellStyle name="_Enercon  ACS, CCTV 28.09.06R1" xfId="164" xr:uid="{1BDE7219-3F51-430B-871F-8846C94DD9EA}"/>
    <cellStyle name="_Eskayem_Runwal Town - make list" xfId="165" xr:uid="{1BACF407-DB55-40D1-9A5A-A3EB19442F5D}"/>
    <cellStyle name="_Eskayem_Runwal Town -fps-19.03.07" xfId="166" xr:uid="{24C6E1C2-0C64-4EB5-A414-ADB6F6EE3C08}"/>
    <cellStyle name="_ETA Techno Park -  Block 4 - 04.10.06mail" xfId="167" xr:uid="{18336E56-E544-4F4C-BF18-FF40B752E644}"/>
    <cellStyle name="_euronet 60401" xfId="168" xr:uid="{49AE0EB5-3378-4DE7-9C41-B1878ABD5D60}"/>
    <cellStyle name="_EuroNet Price" xfId="169" xr:uid="{27D8A98A-CC07-44C3-A679-26E1D09BE046}"/>
    <cellStyle name="_EuroNet_List Price Template (1)" xfId="170" xr:uid="{FFA072B7-43B6-4829-8301-C8AFDB314C35}"/>
    <cellStyle name="_External Works BOQ's" xfId="171" xr:uid="{31E66EA8-AB62-436C-A186-E1C1D8AB365F}"/>
    <cellStyle name="_fas sample 61221" xfId="172" xr:uid="{EAEA4B77-135E-489E-9140-14619F4160B4}"/>
    <cellStyle name="_FAS TNQ MEC 60710" xfId="173" xr:uid="{485DC5F3-33D6-4340-BBCA-30737964C416}"/>
    <cellStyle name="_FDI Care  - Estimate  - Safety Security- 12 11 08 -Ver C" xfId="174" xr:uid="{259F9673-36D2-42D7-A415-853F7C0C964F}"/>
    <cellStyle name="_Fid-TD-BOQ-INERGEN-Addendum" xfId="175" xr:uid="{E3DDDC2F-47F5-4A6A-81C6-210DB52BC715}"/>
    <cellStyle name="_Fid-TD-BOQ-LVSecurity-Basement" xfId="176" xr:uid="{5B911407-7ED3-47CF-8CEB-F29F6BAF0C68}"/>
    <cellStyle name="_Final Offer_ CRISIL" xfId="177" xr:uid="{BC3B204E-2867-4B61-B68D-9C582EF6747F}"/>
    <cellStyle name="_Fire and security costing for Share Khan at Parel" xfId="178" xr:uid="{1ECC3243-3D3A-464E-BEE7-CD365CD79B1F}"/>
    <cellStyle name="_FLSMIDTH-9.06.08" xfId="179" xr:uid="{CC36694F-D8DD-4C2B-AA68-126C03F981D2}"/>
    <cellStyle name="_FM 200 Requirement (1)" xfId="180" xr:uid="{8F708403-9F24-47EB-AC20-AB666F432D9B}"/>
    <cellStyle name="_FM-200 BUGETORY QOUTE" xfId="181" xr:uid="{139589D1-A2EF-42AA-9EB9-884C49B9802F}"/>
    <cellStyle name="_Garden Reach_Kolkata-22.08.08" xfId="182" xr:uid="{727A6912-E748-4D8A-B9BE-8D17C56904D7}"/>
    <cellStyle name="_Gateway - Pune(BMS)- 17.12.07" xfId="183" xr:uid="{3AA71C48-7B6F-4CE3-9915-17A060FE4D5B}"/>
    <cellStyle name="_Gateway - Pune(BMS)- 23.06.08PCS" xfId="184" xr:uid="{20EB38C3-AF08-4A04-8BE6-14460676CE99}"/>
    <cellStyle name="_Gateway Spectral-Tech" xfId="185" xr:uid="{00C1DB86-D160-4462-B502-8E453DBE394C}"/>
    <cellStyle name="_Gayatri Park-Hyd-24-12-08" xfId="186" xr:uid="{328C7BEC-97A8-4B1F-9C30-D8FCD30F6CF2}"/>
    <cellStyle name="_GE Concore 03.01.2006" xfId="187" xr:uid="{3A927BDD-ADA8-4AB8-AE5F-219893A9A449}"/>
    <cellStyle name="_General BMS" xfId="188" xr:uid="{B8938F99-4171-443D-91CE-D27EEE5889D3}"/>
    <cellStyle name="_General BMS $" xfId="189" xr:uid="{ED56BB5A-FF75-4D4D-BEAC-F3F2C4FD94E8}"/>
    <cellStyle name="_General BMS 07" xfId="190" xr:uid="{A234CAA3-2C5F-4041-B009-114F4399809F}"/>
    <cellStyle name="_General BMS Rs &amp; $" xfId="191" xr:uid="{DD3227DB-70AB-43E1-94D8-4657A3416DC5}"/>
    <cellStyle name="_General for PCS" xfId="192" xr:uid="{7B62CF3A-9DE7-4E3D-B307-0E4D1ECD776E}"/>
    <cellStyle name="_General Rs with sbt sft" xfId="193" xr:uid="{4C4ECB70-0039-4F67-9602-936ECC8CEBC5}"/>
    <cellStyle name="_General sheet -Quickstrat" xfId="194" xr:uid="{69A6C3A1-02F3-468B-9A25-B116C8CF8B43}"/>
    <cellStyle name="_General WLD" xfId="195" xr:uid="{C53E8135-61E3-42A2-8CBC-B07EC84A30D7}"/>
    <cellStyle name="_Genpact Sector - 30.09.06" xfId="196" xr:uid="{4F3CB17D-4AD2-407E-A071-82427678D197}"/>
    <cellStyle name="_Genysis AFAS 19.08.06" xfId="197" xr:uid="{FBBCB0D7-D749-496A-8E5F-31082F782FE0}"/>
    <cellStyle name="_Global (Harayana) 16.11.05" xfId="198" xr:uid="{36E903D2-ECE4-4CEF-9652-61B173927067}"/>
    <cellStyle name="_Global Hospital  - 16.10.07" xfId="199" xr:uid="{12A631EF-D7FA-454F-B841-0BACD23DC6C4}"/>
    <cellStyle name="_GNFC - Vesda - 25.01.07" xfId="200" xr:uid="{74FA99A1-F27E-483F-BEC2-07557D84DC75}"/>
    <cellStyle name="_GNFC , Mini datacenter - 17.01.08,e-mail" xfId="201" xr:uid="{012F80E4-47A5-4E6D-9DFD-BB8454C06921}"/>
    <cellStyle name="_GNFC-RFP-BMS-17.01.08-mail" xfId="202" xr:uid="{23A75929-5C28-43BA-9676-9C90FCBA0403}"/>
    <cellStyle name="_Grasim Industries-R0-AFAS-19.01.08" xfId="203" xr:uid="{7A0BC1C1-91D3-45D5-B9DC-2F327C79BF84}"/>
    <cellStyle name="_Havells India Ltd_V602569" xfId="204" xr:uid="{5FC8F9FF-7E81-4E79-B10D-B41527D37733}"/>
    <cellStyle name="_HCL BOQ-misc-workg file-04.10.08" xfId="205" xr:uid="{51B74F73-EFFA-4447-AD95-E5403EA01DCB}"/>
    <cellStyle name="_HCL Infosystems" xfId="206" xr:uid="{0A0E1BC3-7722-4E98-8968-EE3C2631CAF6}"/>
    <cellStyle name="_Hilton Hotel - 14.03.08" xfId="207" xr:uid="{6E08F18B-963B-47E7-9F2A-88FE4646F326}"/>
    <cellStyle name="_Hiranandani Builders (Kensington) - 06.06.07R2" xfId="208" xr:uid="{3C00142A-6A84-4082-BC2D-AF5FED52740E}"/>
    <cellStyle name="_HLR- iris-13.06.06" xfId="209" xr:uid="{A4A58506-8655-476C-9DD4-C09560EA5D26}"/>
    <cellStyle name="_Holcim-13.02.07" xfId="210" xr:uid="{403176E1-9C6A-453B-B703-FEC4647CFD30}"/>
    <cellStyle name="_IBM Data Center - 15.07.06" xfId="211" xr:uid="{35D56723-4F5E-4762-A990-9D081C8682FF}"/>
    <cellStyle name="_IBM Data Centre - 27.09.06,e-mail" xfId="212" xr:uid="{BA7F9443-481F-4653-8E74-7DBB21111562}"/>
    <cellStyle name="_IBM K Block - Manyatta" xfId="213" xr:uid="{D7A9A2E6-3D28-4A13-8EF8-61CC929B0D8C}"/>
    <cellStyle name="_IBM Manyata 1.4.06" xfId="214" xr:uid="{DAEE861F-4D07-4FFC-82A0-90E22CAF862C}"/>
    <cellStyle name="_IBM-datacentre-28.09.06" xfId="215" xr:uid="{97C5D43A-888C-41F5-8EC2-BEB31701ED50}"/>
    <cellStyle name="_IBM-RFP-2008-RD-170,Pune-14.10.08" xfId="216" xr:uid="{7ADD574C-89FB-4F01-A52A-407155471997}"/>
    <cellStyle name="_IBMS BOQ" xfId="217" xr:uid="{4D207821-A374-45FC-993C-8CE5C277498F}"/>
    <cellStyle name="_IDC chennai - 30.03.06" xfId="218" xr:uid="{7BC74081-7FDC-4AC9-9E3B-3CFD6D7B531F}"/>
    <cellStyle name="_ILMS Cost Case v1.1" xfId="219" xr:uid="{402E2A4B-45A9-4491-B059-300E9B572CFB}"/>
    <cellStyle name="_ILMS cost case-MA" xfId="220" xr:uid="{85C4F976-9F09-4F1F-A947-7C8D68950D75}"/>
    <cellStyle name="_ILMS_Consolidated2806" xfId="221" xr:uid="{543CB31F-751C-47D5-AA29-83489D4AFE5C}"/>
    <cellStyle name="_Incubation Center for Muthoot,Kochi-28.04.06" xfId="222" xr:uid="{5BB9F5B7-9BB6-4B52-BDF2-871EE4A5BD39}"/>
    <cellStyle name="_India Bulls,R1 - 8.05.08 EST ED" xfId="223" xr:uid="{9C65AC94-0101-45E0-A7CB-48C489C788C1}"/>
    <cellStyle name="_India Infoline - Spk - 01.04.08" xfId="224" xr:uid="{2D2E8CFA-D86D-4CC3-BFBF-3947EACE1A68}"/>
    <cellStyle name="_Integra T 28.12.05 " xfId="225" xr:uid="{5FDB54BF-5CC8-4B4A-998A-278ADC019B53}"/>
    <cellStyle name="_Intelenet - 4th Floor RRP 05.01.07" xfId="226" xr:uid="{C1EA7568-0D4A-48CE-8F4C-CB79318906EC}"/>
    <cellStyle name="_Intelenet, FM 200 - 20.07.06 R1,e-mail" xfId="227" xr:uid="{B5228E04-4191-4126-A045-14CDA07BC819}"/>
    <cellStyle name="_Intelenet-Spk - 01.08.06.R2(Increase 10%)" xfId="228" xr:uid="{FDDB9782-D308-45AC-9C2E-79F2AFBC464D}"/>
    <cellStyle name="_Intellivate-16.09.06" xfId="229" xr:uid="{DEFA4A35-A671-4BA1-9BB9-F461E2A3502C}"/>
    <cellStyle name="_Interiors" xfId="230" xr:uid="{72A35907-FC00-4DC9-A54B-D566AC7A29F8}"/>
    <cellStyle name="_IO List" xfId="231" xr:uid="{D7351E29-774E-4A2D-9E9E-071689381833}"/>
    <cellStyle name="_IO List &amp; Contoller" xfId="232" xr:uid="{F3651609-AD31-47B6-B831-8CDDE497936C}"/>
    <cellStyle name="_IO- List price" xfId="233" xr:uid="{077487BD-753E-4883-A35B-DE6980A4B06C}"/>
    <cellStyle name="_IO Summary" xfId="234" xr:uid="{AA28EEA0-CDBC-41F1-9C84-6FDA52FD410C}"/>
    <cellStyle name="_ISRO-Bhopal- 30.05.06" xfId="235" xr:uid="{B7F85377-FD0F-42ED-A982-1EDB70359040}"/>
    <cellStyle name="_IT Park - Sez - Hyderabad- Budget-28.01.2008" xfId="236" xr:uid="{9FE4097D-69EF-4E16-A74D-07ADA34F797E}"/>
    <cellStyle name="_ITC Limited -26.6.07" xfId="237" xr:uid="{AA15A6BC-713B-4749-AFB4-555A96655008}"/>
    <cellStyle name="_ITC Windsor Manor - 23.05.07" xfId="238" xr:uid="{E6E21350-DFE8-4317-82EA-0A5088852760}"/>
    <cellStyle name="_IVY Comptech FAS,PAS,ACS,CCTV,RRS 11.07.06" xfId="239" xr:uid="{EF860678-432E-460F-8A08-ED9A8726AD19}"/>
    <cellStyle name="_JEWELEX INDIA PVT LTD-29.07.08" xfId="240" xr:uid="{FEA2052B-BDF5-417A-820E-6561320EB6CA}"/>
    <cellStyle name="_KAIGA -IP Based CCTV (Bosch Option) -7.7.08" xfId="241" xr:uid="{1155D7D5-897B-4904-B245-34CE8B97DB29}"/>
    <cellStyle name="_Karan Construction-10.08.06-rev" xfId="242" xr:uid="{9D6612DC-CD36-4E77-886F-708163FA3545}"/>
    <cellStyle name="_KG 360 - Qpro 6.6.06 r1" xfId="243" xr:uid="{2C508D75-A8CC-4A30-AA20-F1F6CC519B29}"/>
    <cellStyle name="_KLJ house - prithvi sound_18 05 07" xfId="244" xr:uid="{8DBA5D6E-4041-4AE9-9573-54B679DEBE67}"/>
    <cellStyle name="_KLJ house -prithvi sound_31 05 07- R5 - opt1" xfId="245" xr:uid="{303985DF-23D6-487B-94F2-2C9C5952ADC9}"/>
    <cellStyle name="_KMC 23 Oct 06" xfId="246" xr:uid="{926BCF31-B6E1-4E83-AB5B-FFDC3C5DB25F}"/>
    <cellStyle name="_Kraftwerk-21.5.07" xfId="247" xr:uid="{6D025CAC-BBC7-4016-868F-9D34FF279831}"/>
    <cellStyle name="_KRCD ACS 25.09.06 option-2" xfId="248" xr:uid="{D988A4DE-F649-463F-9BBD-A48DE2912FA5}"/>
    <cellStyle name="_Kris 60331 m" xfId="249" xr:uid="{BAAFABE6-138C-4020-9810-92E81CFBFE30}"/>
    <cellStyle name="_Lakshmi Textiles - 17.01.08" xfId="250" xr:uid="{D717B460-C6B1-4645-AA2C-858292F97F03}"/>
    <cellStyle name="_LAURUS LABS LIMITED" xfId="251" xr:uid="{7B74D371-1B25-4D22-8AC5-D4694DA95665}"/>
    <cellStyle name="_LEELA CHENNAI" xfId="252" xr:uid="{28041C5B-CBAF-457E-9986-1FE1144416A2}"/>
    <cellStyle name="_lEELA CHENNAI -25 04 09" xfId="253" xr:uid="{90EDE6FD-0706-4431-8322-8324882020FD}"/>
    <cellStyle name="_LEELA CHENNAI,1.8.08" xfId="254" xr:uid="{F356F685-D74B-4C60-A554-A51150CA3191}"/>
    <cellStyle name="_Leela Hotel_200409" xfId="255" xr:uid="{AAAA9CB9-F6AD-4618-B2DF-E172561C3699}"/>
    <cellStyle name="_Leela palace-IBMS working-R1" xfId="256" xr:uid="{73378F0E-0D25-4B46-8502-6042354E29B5}"/>
    <cellStyle name="_Leela_200409" xfId="257" xr:uid="{0F855C9E-8762-4271-B737-6A43B490010C}"/>
    <cellStyle name="_Logica - 10.04.08" xfId="258" xr:uid="{1E30CDC8-3A25-4C9B-BF91-757A625E4754}"/>
    <cellStyle name="_Logitechpark-12.09.05.xls-MAIL" xfId="259" xr:uid="{4075B3E9-0435-42FA-9D3F-E84311E932AD}"/>
    <cellStyle name="_Lonavla Biyani 80205 pps crown" xfId="260" xr:uid="{7ACCCE69-2A1F-4859-B920-10D474CFE58C}"/>
    <cellStyle name="_Lucas 60919 VDP wct" xfId="261" xr:uid="{F5B57759-9F66-4DDB-A6B7-72EFB4922F38}"/>
    <cellStyle name="_Lulu Hotel &amp; shop (BMS) - 12.12.07" xfId="262" xr:uid="{B7583BF8-3086-45BE-AE67-59E2D2894E28}"/>
    <cellStyle name="_Lulu mall - 30.11.07" xfId="263" xr:uid="{DA8F8721-B0D3-474C-8B1B-281BE996DDAE}"/>
    <cellStyle name="_M5E1" xfId="264" xr:uid="{F5AA852C-7B52-4965-9826-E7635EBE3FF7}"/>
    <cellStyle name="_Mahalingam Associates M 080313" xfId="265" xr:uid="{8AC54C6C-5D95-4836-ABE0-7E448010386E}"/>
    <cellStyle name="_MAS Active-03.10.06" xfId="266" xr:uid="{EFC05DBE-B670-4264-A93D-777C9B4A19AC}"/>
    <cellStyle name="_Mastek Mahape -09.05.06" xfId="267" xr:uid="{832CCA22-6F22-48FB-8769-9130C8E3F423}"/>
    <cellStyle name="_Menzies Aviation for CCCL 61229" xfId="268" xr:uid="{F1FAE096-2B7D-4C55-A826-EF6BF0D844FB}"/>
    <cellStyle name="_MMR Vaccine Facility - 26.11.07" xfId="269" xr:uid="{399DA391-CDDD-40C0-AA25-FB04BCF4AC3B}"/>
    <cellStyle name="_Moolchand Hospital- s125 - 05.01.2007" xfId="270" xr:uid="{0D7EF0B6-FAE2-4B2E-B716-73CE5F8F80FE}"/>
    <cellStyle name="_MPHASIS - ACS,CCTV - Chn - 8.4.08 (GE $)" xfId="271" xr:uid="{027D1F09-1D1E-4B39-91D1-B19B6B415D59}"/>
    <cellStyle name="_mphasis- 1.04.08" xfId="272" xr:uid="{CD82438A-0C21-4C54-B374-B59750004393}"/>
    <cellStyle name="_Mundra Commercial Airport-10-06-08" xfId="273" xr:uid="{560691D1-F0B8-443A-8CD0-401E58FE3498}"/>
    <cellStyle name="_Mysore gurada-05-05-08" xfId="274" xr:uid="{C59DA163-E484-420A-A139-F9DB61A13BF6}"/>
    <cellStyle name="_Naval Aircraft 70726" xfId="275" xr:uid="{F95CD7C4-8D1E-4842-9F1E-F995AFE68BF5}"/>
    <cellStyle name="_New India Assurance 60724" xfId="276" xr:uid="{91790592-43D6-4C0E-B55E-5F4ACAC6CA93}"/>
    <cellStyle name="_NIC_Storage_Aug06" xfId="277" xr:uid="{F872B9D0-3C9C-4D0E-8048-310D0AA3657C}"/>
    <cellStyle name="_Nirlon Knowledge Park - Full working File" xfId="278" xr:uid="{B6C4B2F9-0D64-438B-B142-3FDD9EDF1AD3}"/>
    <cellStyle name="_Nokia Foxconn Ph II - IBMS - 13.03.07 R1" xfId="279" xr:uid="{FE88C529-FE82-43FE-AA6C-7DABB9891172}"/>
    <cellStyle name="_Nokia Siemens BMS 27.09.07" xfId="280" xr:uid="{9EB6ED56-2C3B-49D1-AABE-12B75A808F4F}"/>
    <cellStyle name="_Nokia siemens networks 29-04-08" xfId="281" xr:uid="{190DD093-8EA9-44D2-9F26-924908B931BE}"/>
    <cellStyle name="_Nokia, IBMS (Sterling &amp; Wilson),R2 - 06.12.07" xfId="282" xr:uid="{BE70FC98-095E-4485-B12D-9C45F5C0DE28}"/>
    <cellStyle name="_NOKIA-BMS-BOQ-28.09.2007" xfId="283" xr:uid="{E61DFC43-253E-4916-BB93-F489153612E7}"/>
    <cellStyle name="_NOVOTEL HOTEL-MUM - 22.11.07" xfId="284" xr:uid="{988E6A87-D20A-46BB-A7F8-39F40A0F2768}"/>
    <cellStyle name="_NTPC  - IBM 23.05.06 Argon" xfId="285" xr:uid="{17C1C2D4-24F1-45B0-A901-524B848414AB}"/>
    <cellStyle name="_NTPC -Noida-R3-23.05.06" xfId="286" xr:uid="{B097D820-C253-4FAD-9652-50D548575A18}"/>
    <cellStyle name="_NTPC-21-December-2006" xfId="287" xr:uid="{72C0AF7A-A675-4BB4-BC46-4CCB1D1807B0}"/>
    <cellStyle name="_OFC Design Sheet" xfId="288" xr:uid="{2136B3B6-9AE5-4D52-9D9E-F40277ED2265}"/>
    <cellStyle name="_Office Tiger - 4th Floor  - SIII - 04.06.08" xfId="289" xr:uid="{D40E0048-762E-4A3F-8734-5609EAE727A9}"/>
    <cellStyle name="_Office Tiger RA puram 61030" xfId="290" xr:uid="{2FCCEB6D-161A-43BE-B34B-33996AF94E97}"/>
    <cellStyle name="_Oii-Sec(ACS&amp;CCTV)-Bill of Quantities-R3- 20.3.09" xfId="291" xr:uid="{12E60358-5EC9-4D19-A7F5-0A5475D43215}"/>
    <cellStyle name="_Oil India, Delhi, DC-31.10.08-R1" xfId="292" xr:uid="{FEE5461A-CE25-4CFD-B818-9E2C3B3AA60F}"/>
    <cellStyle name="_OMS COST CASE Version 2 8th November 20005 QA1 " xfId="293" xr:uid="{5EC6CDA5-F94A-4A8C-9F45-947915854E67}"/>
    <cellStyle name="_ONGC - 28.03.08" xfId="294" xr:uid="{C55D0B4F-BA53-4FF4-A40A-E87C0F8CB096}"/>
    <cellStyle name="_ONGC CCCL-FAS-26-03-08" xfId="295" xr:uid="{16275959-BC18-43F6-BFA3-18A577C43727}"/>
    <cellStyle name="_Oracle HYD 19.06.06" xfId="296" xr:uid="{2C2FD72C-AEE0-4067-BE55-A0496F02DF8C}"/>
    <cellStyle name="_P.V.S.M Hospital -17.05.06-Unpriced" xfId="297" xr:uid="{0A8A43D1-C264-4A5A-82F4-81006E70CD2E}"/>
    <cellStyle name="_Park Centra - Data Sheet,29.11.06" xfId="298" xr:uid="{C2E72541-575D-4802-B81D-C8E036BE2BDE}"/>
    <cellStyle name="_Park Centra-22.02.07-R3" xfId="299" xr:uid="{74AF476D-524E-4F63-A413-D0593498B92F}"/>
    <cellStyle name="_Part Centra - cyberpark" xfId="300" xr:uid="{B2C8CB4E-A977-4328-B5BA-E1081772C27A}"/>
    <cellStyle name="_PCS INR -29.04.08" xfId="301" xr:uid="{B17C88A5-AF8B-4928-BE00-0E2718AE4DF9}"/>
    <cellStyle name="_PCS-29.04.08 $" xfId="302" xr:uid="{9AD4791E-FD11-4909-ADCE-F17A2CB9C19D}"/>
    <cellStyle name="_Pfizer Phase II - 27.09.07" xfId="303" xr:uid="{E1C42F8C-4B85-417F-8583-C1803A5EE1F6}"/>
    <cellStyle name="_Piramyd Spenta - 30.10.06" xfId="304" xr:uid="{D4A5E3E6-3064-405E-9361-D0AB8CBAA425}"/>
    <cellStyle name="_PMV load calcns" xfId="305" xr:uid="{B947D2BC-C944-42E0-918F-33F9CE7D7150}"/>
    <cellStyle name="_Pokarna CCTV, PF 12.11.07 R3 $" xfId="306" xr:uid="{DFD4BECF-03AB-482D-8B79-D770C289C043}"/>
    <cellStyle name="_Port Trust,Data Center -31.05.06" xfId="307" xr:uid="{A6AE5341-3668-49DE-9127-2B9B52163772}"/>
    <cellStyle name="_POWER" xfId="308" xr:uid="{C46E17E3-9A9F-4E00-B6AD-7F4CF71FE7F6}"/>
    <cellStyle name="_POWER_Cost" xfId="309" xr:uid="{95DB5217-D380-4FBF-85B7-3EA6E360C248}"/>
    <cellStyle name="_Prashanth 04.07.06" xfId="310" xr:uid="{BCA76D92-79BB-43FA-B3E6-7A56B99B9AC4}"/>
    <cellStyle name="_Prashanth-25.02.06-R2" xfId="311" xr:uid="{DBDB6793-6D1D-47CC-B0B2-115A71DA128A}"/>
    <cellStyle name="_Premier Mills 80103" xfId="312" xr:uid="{1E980C2E-DE16-40AA-9247-EC2C6DC211D2}"/>
    <cellStyle name="_President13.09.05mail" xfId="313" xr:uid="{801D6F9D-6C81-41C1-9B3D-180DE09033D2}"/>
    <cellStyle name="_Presidents Palace - FAS - 14.09.05" xfId="314" xr:uid="{48FA658B-998C-42E5-99DD-90193CE479ED}"/>
    <cellStyle name="_Presidents Palace mail - 14 09 05" xfId="315" xr:uid="{CB427F03-B0C6-4DA9-BA54-A2016931FB4E}"/>
    <cellStyle name="_Presidents Palace mail - 14.09.05" xfId="316" xr:uid="{C5E69D41-D7F5-4920-88F0-E6AD79106058}"/>
    <cellStyle name="_printer cons 60518" xfId="317" xr:uid="{CA29B3E3-4C61-4342-BF4E-F6DFA6411883}"/>
    <cellStyle name="_Prozone (BMS) - 27..02.08" xfId="318" xr:uid="{CA6FE818-8B68-4846-8A83-BF22E9E89DBE}"/>
    <cellStyle name="_PVS Hospital,Kochi_150406_M" xfId="319" xr:uid="{5A17B040-291F-4FE2-87F2-7BE64BE044C0}"/>
    <cellStyle name="_Quickreference-Firealarm" xfId="320" xr:uid="{C263CFA4-5C87-4F94-A33D-F5F8BD79E759}"/>
    <cellStyle name="_Ranbaxy_070306" xfId="321" xr:uid="{7288C52F-0F58-4D71-BDDF-5878118631B9}"/>
    <cellStyle name="_RBI wipro BMS 16.6.06" xfId="322" xr:uid="{E987F833-7A0A-4965-B76A-9A2C850E3272}"/>
    <cellStyle name="_RBI_Installation_29042008" xfId="323" xr:uid="{1BDFC5AB-F4CE-4745-9B14-7398E74CB39F}"/>
    <cellStyle name="_Ref. BMS UB City 22.9.06" xfId="324" xr:uid="{8EA58F0C-A857-4FCB-B31C-4CA868D59E22}"/>
    <cellStyle name="_Reference -Water Leak detection system" xfId="325" xr:uid="{6F147843-2947-4E94-B733-4D178B4D4AFB}"/>
    <cellStyle name="_Reliance - ADA,IDC3 - 28.01.08" xfId="326" xr:uid="{274409DA-2320-4ADC-AA80-D86D32A372C3}"/>
    <cellStyle name="_Reliance - s125 - 05.01.2007" xfId="327" xr:uid="{01EBBFE8-756F-4720-A9BD-21B744F6C05A}"/>
    <cellStyle name="_Reliance , Haddows Road, R5,DI - 03.04.08" xfId="328" xr:uid="{525C99C3-04F2-4479-B958-1292C1867306}"/>
    <cellStyle name="_Reliance -IDC2- VESDA - 12.03.07" xfId="329" xr:uid="{EBC07333-0C60-4959-852A-CCCD0637CABC}"/>
    <cellStyle name="_Reliance Pharmaceuticals Pvt. Ltd Betalactum Block at Jamnagar 06.06.08" xfId="330" xr:uid="{E4BCDC2A-83B5-403B-9F53-B0B9E36F2A23}"/>
    <cellStyle name="_Reliance-24.02.06-Email" xfId="331" xr:uid="{C3D26E22-37E4-4E78-A4CC-3164D35CD73F}"/>
    <cellStyle name="_Renault - Nissan FAS- 08-05-08" xfId="332" xr:uid="{593875C8-DFD5-4FEC-B9E9-866143ED89B3}"/>
    <cellStyle name="_Rising Hotel Ltd - Rev -  15.05.07" xfId="333" xr:uid="{6BC385F4-B8B0-476A-A764-18C280BD4CB8}"/>
    <cellStyle name="_RMZ Millenia - Spk - Module 301 - 01.12.2007" xfId="334" xr:uid="{427710F3-5668-4F20-897E-29CF26CCD20A}"/>
    <cellStyle name="_RMZ Millenia Buisness Park mail-27.09.06-R1" xfId="335" xr:uid="{B8496336-231B-4820-BDDC-69E8FD128724}"/>
    <cellStyle name="_RMZ Millinea (ACS, CCTV &amp; BMS) - 05.09.07R7(SiemensBMS)" xfId="336" xr:uid="{19842AEF-7654-49F7-B34F-319E716EBF5B}"/>
    <cellStyle name="_Royal Valley-FPS1-22.01.07" xfId="337" xr:uid="{BC869C67-CE50-4746-9B8B-0A178C4236A6}"/>
    <cellStyle name="_Runwal Town - make list" xfId="338" xr:uid="{7211E818-7EF0-488A-906F-F664A6D95ED4}"/>
    <cellStyle name="_Safal Food Park R3- 08.03.07,e-mail" xfId="339" xr:uid="{DB9DD073-C160-454E-A742-38C1B4F177E7}"/>
    <cellStyle name="_sahara - FPS - DSN - BOQ - 17.02.07" xfId="340" xr:uid="{D28C6380-5AE5-4F12-A73F-BCD19C18CEFC}"/>
    <cellStyle name="_SCB-SCOPE-EDIFICE FAS,PA,ACS,CCTV,BMS 10.11.06-DI" xfId="341" xr:uid="{C1D2F72A-CD9D-4BA1-9D60-840B97E2003D}"/>
    <cellStyle name="_Sew electricals-University 17.4.07" xfId="342" xr:uid="{06A0CCD7-7AFD-414A-8725-5785F4513D5E}"/>
    <cellStyle name="_Sheet2" xfId="343" xr:uid="{AE7FF325-A22B-4F01-8F77-C373A1099235}"/>
    <cellStyle name="_Sheet3" xfId="344" xr:uid="{E5E89FAC-7F4E-421D-8359-03D9DDDF234D}"/>
    <cellStyle name="_Sheet4" xfId="345" xr:uid="{EE5A5F6E-9303-44E0-ADF5-765A7C0D9AAF}"/>
    <cellStyle name="_Shell - Afas &amp; Pa - 23.05.06" xfId="346" xr:uid="{1E4A09E4-8BE3-4C45-8366-C0F0CAE463FA}"/>
    <cellStyle name="_SHELL'N'CORE_J1-IT PARKS-220108 - Compare from DLS" xfId="347" xr:uid="{E79A3C66-3E94-4BD3-BFBD-6536AF403F6E}"/>
    <cellStyle name="_SHQ SITE-19.5.07" xfId="348" xr:uid="{6D332C7C-F964-494C-8523-B8FFE5616B04}"/>
    <cellStyle name="_Siemens Worksheet" xfId="349" xr:uid="{CCDA4266-1CB4-470D-AC60-31916209F674}"/>
    <cellStyle name="_Sify - Vashi - S125 - 19.01.2007" xfId="350" xr:uid="{0CA4A233-B985-4FB2-8BEE-2F085BC5A7DD}"/>
    <cellStyle name="_Singapore Prison-BMS" xfId="351" xr:uid="{A0ECF03F-31E0-40DE-902A-604753BB14EB}"/>
    <cellStyle name="_SIPCOT IT park-Siruseri-FHS-22.01.2007" xfId="352" xr:uid="{61E5A30E-1E26-4616-9059-2D1C4B48B564}"/>
    <cellStyle name="_Skywings R0-20.03.08" xfId="353" xr:uid="{9F50C8A8-9A4E-49B3-8642-7B5649713755}"/>
    <cellStyle name="_Sociate General-14.09.07" xfId="354" xr:uid="{0C0C6D74-3282-4E8D-AB5E-D35661107BBA}"/>
    <cellStyle name="_Spectral - Matrix Towers IT park - 11.06.07" xfId="355" xr:uid="{1A153DD4-1583-4927-ACDE-EFE9223C5A86}"/>
    <cellStyle name="_Spectral - Siddivinayak Temple" xfId="356" xr:uid="{20EF8563-171B-4D07-A5BC-B9B44BBDD054}"/>
    <cellStyle name="_Spectral_Somerset Greenways-20.04.07" xfId="357" xr:uid="{264A0F3F-9BDB-491D-A323-CB81FFC07189}"/>
    <cellStyle name="_SRK SKYWINGS - GOLD EARTH - 20.03.08" xfId="358" xr:uid="{AAA07567-A9F7-4ECD-80B5-B0FDDB3E2BF8}"/>
    <cellStyle name="_Star hotal royal tower-23-07-08" xfId="359" xr:uid="{E3F31425-30D4-43C7-BAF4-E16759A815D0}"/>
    <cellStyle name="_Sterling &amp; Wilson MP Mills PAS,IAS 28.08.06" xfId="360" xr:uid="{16D7909B-C30E-4FC1-A899-5387C686411B}"/>
    <cellStyle name="_Sterling Wilson Mp Mills 07(1).08.06Email" xfId="361" xr:uid="{648D0A16-CF32-4DDE-97D1-F5E480533436}"/>
    <cellStyle name="_Sutherland Technologies 21.10.05" xfId="362" xr:uid="{49B6AFD1-3A6B-4FB1-B23E-E82AFA2A8F46}"/>
    <cellStyle name="_Suzlon Pune-R0-27.03.08" xfId="363" xr:uid="{99689149-4173-4602-BCE1-2A290D6628C2}"/>
    <cellStyle name="_Synergy Image (mahalingam)-R2-27.03.08" xfId="364" xr:uid="{D9112DD1-3DC3-45C2-B6B5-BDE97CA5496E}"/>
    <cellStyle name="_syntel - FFTG - 11 05 07" xfId="365" xr:uid="{60BB987F-256B-4E23-8A45-9E309DD5E739}"/>
    <cellStyle name="_syntel - make &amp; model - 31 07 07 - mod" xfId="366" xr:uid="{A26ED314-FE1C-4563-9449-C0E80F3C2B30}"/>
    <cellStyle name="_Syntel siruseri - 16.04.08" xfId="367" xr:uid="{00D8CA8F-3001-4DF6-AB6F-82070D13697A}"/>
    <cellStyle name="_Syntel Siruseri 26 5 08 R3" xfId="368" xr:uid="{39CD2904-EE92-495C-8F44-25E21266BEA9}"/>
    <cellStyle name="_Syntel Siruseri 26 5 08 R3-BMS-PCS" xfId="369" xr:uid="{4C93DC5A-A07F-47D5-B5D6-BA534356EF02}"/>
    <cellStyle name="_Syntel,PUNE -Peirmtr, S1 &amp;  S2 - R2-12.2.08" xfId="370" xr:uid="{FF7924F4-B3F8-4622-8C39-07151D8A53E1}"/>
    <cellStyle name="_TCG Software Park (Tender) - 01.11.07" xfId="371" xr:uid="{DE463E7D-0EC2-4DC9-9104-4F800B30E778}"/>
    <cellStyle name="_TCS - 04 09 08 IBMS Working file-R4-WITH STPI" xfId="372" xr:uid="{2F4E244A-336E-4D82-A596-346760F8D099}"/>
    <cellStyle name="_Tech park@ Ambattur- 28.2.07 Data Sheet" xfId="373" xr:uid="{426DFC75-6B0C-4FA5-B5E6-70C962EF8624}"/>
    <cellStyle name="_Telecom DC, Gurgaon-Wipro-5.11.08" xfId="374" xr:uid="{D83AA5CA-D0AC-4028-A90C-BD331EC10E98}"/>
    <cellStyle name="_Teledata @ TTK Road 12.10.06,e-mail" xfId="375" xr:uid="{EA9DE06F-2CB0-4033-AB33-68CC2340819B}"/>
    <cellStyle name="_Teledata ACSCCTVFASPAS 11-04-07 (3)" xfId="376" xr:uid="{5ACEAF4F-0DD3-4FE6-9C9A-B9618E4DEF29}"/>
    <cellStyle name="_Teledata informatics-12.10.06" xfId="377" xr:uid="{3FCA65BD-6D80-4B17-AE7A-42A6CDD28FA9}"/>
    <cellStyle name="_Tender Unpriced BOQ Draft Rev 0 RELIANCE" xfId="378" xr:uid="{C500E84B-2198-4855-B809-F17D4CE8B1E3}"/>
    <cellStyle name="_Times square - Unpriced_01.02.07" xfId="379" xr:uid="{68716026-15D1-4B29-BDF4-489A108BC4E6}"/>
    <cellStyle name="_Tranocean BMS 16.01.07 DI" xfId="380" xr:uid="{55042D7D-8D44-4072-B906-3D1823E2C056}"/>
    <cellStyle name="_Tranocean BMS 19.01.07 R1 INR" xfId="381" xr:uid="{5D5F97A0-EEC4-4F6F-99E6-3608D485F2A2}"/>
    <cellStyle name="_Trans Works Call Centre_02.11.06" xfId="382" xr:uid="{7D9929AB-5D55-4D19-98F9-C0D83BC38D2C}"/>
    <cellStyle name="_Transocean Security-10.01.07-INR" xfId="383" xr:uid="{504C1065-3D6D-45B1-B6CA-0C4814084A23}"/>
    <cellStyle name="_TX IO Current Calculation" xfId="384" xr:uid="{8FAF6C4A-0573-437D-8C20-60080653F969}"/>
    <cellStyle name="_UB- Citigroup - 30.12.06" xfId="385" xr:uid="{DD7AB941-9F74-4D89-9457-4A4CE424D013}"/>
    <cellStyle name="_UB-CITY-POINT-SUMMARY-SEP-17" xfId="386" xr:uid="{4D0C070F-34F9-48A4-9072-AE5705C335E1}"/>
    <cellStyle name="_UPS calculation-Chennai Tech park" xfId="387" xr:uid="{630C3D26-C529-462F-8987-D080C77490A9}"/>
    <cellStyle name="_UTI - 23.06.06 - RiT2" xfId="388" xr:uid="{53FEDF42-E416-4916-A514-33C430A41317}"/>
    <cellStyle name="_UTI - RP - 23.06.06" xfId="389" xr:uid="{AF3D95EE-C0EF-4DD9-8A2C-E0C43C3ABB95}"/>
    <cellStyle name="_Vesda-INR" xfId="390" xr:uid="{A9A20233-40A1-47CC-9544-757761199280}"/>
    <cellStyle name="_Vila Parle, DC-26.09.08" xfId="391" xr:uid="{3B884DC8-C621-4F0C-8657-21D17E28A074}"/>
    <cellStyle name="_VIS Hotel (BMS) - 25.05.07R1 (version 1)" xfId="392" xr:uid="{43BCAE47-659A-4CA5-A5DE-2B52A5D028AD}"/>
    <cellStyle name="_Volkswagen_ DC DR - Security" xfId="393" xr:uid="{9FE6DBA4-2255-456A-9E6A-DCA17CD369D1}"/>
    <cellStyle name="_W S Insulator-24-04-08" xfId="394" xr:uid="{3C2D4055-DDD6-4212-AC12-E4A3B4030646}"/>
    <cellStyle name="_Whitefield Palms (BMS) - 20.07.07" xfId="395" xr:uid="{69050DD6-6344-4353-B4D5-FE3ACC5E4763}"/>
    <cellStyle name="_Wisdom - Spk - 06.06.07" xfId="396" xr:uid="{64573F1A-967D-4AA3-9449-C322104C78F1}"/>
    <cellStyle name="_World trade Park_unpriced boq_23.02.07" xfId="397" xr:uid="{EC3FD244-0925-437F-9BEC-5F738B4493DB}"/>
    <cellStyle name="_WORLD TRADE PARK21 12 05 - CCTV  ACS" xfId="398" xr:uid="{9C180D47-418E-4946-A4DA-FC6D4C5E23E3}"/>
    <cellStyle name="_XLS-INR-SIEMENS-TEMPLATE" xfId="399" xr:uid="{FEE48DE7-FB86-4021-9AE5-5F8B315EC02A}"/>
    <cellStyle name="•W_Electrical" xfId="400" xr:uid="{96921C6B-A412-455D-8937-A74EE6548276}"/>
    <cellStyle name="0,0_x000d__x000a_NA_x000d__x000a_" xfId="401" xr:uid="{D8A2BC57-607E-4013-963A-603C7961AEC3}"/>
    <cellStyle name="20% - Accent1 10" xfId="402" xr:uid="{05537E0D-79EF-411A-AA23-98CC578D9BC7}"/>
    <cellStyle name="20% - Accent1 11" xfId="403" xr:uid="{694F7F1B-B5EF-4C62-AD84-EC81F36449E7}"/>
    <cellStyle name="20% - Accent1 12" xfId="404" xr:uid="{037B0AC9-9974-444E-B365-27EFFB7A70A1}"/>
    <cellStyle name="20% - Accent1 13" xfId="405" xr:uid="{576AB6E5-A1CB-445E-BCA3-D4E2EABE7CA4}"/>
    <cellStyle name="20% - Accent1 14" xfId="406" xr:uid="{F01339F9-2226-483E-8964-A54398AE70BF}"/>
    <cellStyle name="20% - Accent1 15" xfId="407" xr:uid="{DFA073AF-0A2E-4736-B97C-FB6593962431}"/>
    <cellStyle name="20% - Accent1 16" xfId="408" xr:uid="{BB08A38E-9CC2-4FE5-A5FE-575FA260C67B}"/>
    <cellStyle name="20% - Accent1 17" xfId="409" xr:uid="{2D08AA38-024F-47C5-BE62-05A0901BE6C8}"/>
    <cellStyle name="20% - Accent1 18" xfId="410" xr:uid="{B1F34BAE-EA4E-4509-9A01-0659F10980E8}"/>
    <cellStyle name="20% - Accent1 19" xfId="411" xr:uid="{20F64B9A-844F-47E0-857D-C460C0B3459A}"/>
    <cellStyle name="20% - Accent1 2" xfId="412" xr:uid="{ECB2C52E-E60F-406E-AB31-B6404A461780}"/>
    <cellStyle name="20% - Accent1 2 10" xfId="413" xr:uid="{EE63C696-4B4A-4805-BB3F-5991E9B583DB}"/>
    <cellStyle name="20% - Accent1 2 11" xfId="414" xr:uid="{3BD79AB8-FB6E-4F45-8F8F-D5092F80E167}"/>
    <cellStyle name="20% - Accent1 2 12" xfId="415" xr:uid="{4F22AFC7-C9A5-4C03-B1FC-DD4FCCA62CCE}"/>
    <cellStyle name="20% - Accent1 2 13" xfId="416" xr:uid="{82823C57-B44D-4BF9-8FDE-0558612254EA}"/>
    <cellStyle name="20% - Accent1 2 14" xfId="417" xr:uid="{85FBC18C-23C7-4148-9A4C-0F9A5477E64A}"/>
    <cellStyle name="20% - Accent1 2 15" xfId="418" xr:uid="{8246899E-D177-4A43-A210-475182AAC9CE}"/>
    <cellStyle name="20% - Accent1 2 16" xfId="419" xr:uid="{91C028EA-4E20-412E-B8F5-10609C74B172}"/>
    <cellStyle name="20% - Accent1 2 17" xfId="420" xr:uid="{7E98C6C2-82F4-46A9-94F8-EBAF2507944F}"/>
    <cellStyle name="20% - Accent1 2 18" xfId="421" xr:uid="{60FEF075-1546-4E51-8CC0-517230E9338D}"/>
    <cellStyle name="20% - Accent1 2 19" xfId="422" xr:uid="{DDA071CE-7FAA-44A4-B53D-7CD55F497D0D}"/>
    <cellStyle name="20% - Accent1 2 2" xfId="423" xr:uid="{D38EBB10-0283-4075-A684-F76EEDF5295E}"/>
    <cellStyle name="20% - Accent1 2 2 2" xfId="424" xr:uid="{17097CAE-B44B-4342-A7BC-12638491A3E0}"/>
    <cellStyle name="20% - Accent1 2 20" xfId="425" xr:uid="{C5F88C78-04E4-4DBF-8B9B-C6510236D4E5}"/>
    <cellStyle name="20% - Accent1 2 21" xfId="426" xr:uid="{B135083A-0154-4A32-9DB4-6D73DE339CC4}"/>
    <cellStyle name="20% - Accent1 2 22" xfId="427" xr:uid="{83DEBB42-9BD1-4CD4-99BE-43A98E9B7D3A}"/>
    <cellStyle name="20% - Accent1 2 23" xfId="428" xr:uid="{52068EE5-07CF-4036-B203-C717186C82DE}"/>
    <cellStyle name="20% - Accent1 2 3" xfId="429" xr:uid="{DBBE46C9-B228-4CDB-8C66-6E7A046CF45C}"/>
    <cellStyle name="20% - Accent1 2 4" xfId="430" xr:uid="{DCD851AC-053A-40A8-BD66-02D41352444B}"/>
    <cellStyle name="20% - Accent1 2 5" xfId="431" xr:uid="{CC6DEC27-EDAC-4A75-841B-94529EDDB96F}"/>
    <cellStyle name="20% - Accent1 2 6" xfId="432" xr:uid="{A0C2B24E-DE22-457E-8E47-450E14C43830}"/>
    <cellStyle name="20% - Accent1 2 7" xfId="433" xr:uid="{93E4438E-AB79-4AF0-8E07-FFEE73E4ADBC}"/>
    <cellStyle name="20% - Accent1 2 8" xfId="434" xr:uid="{1C4149F1-B248-416F-A460-1C14DDAFDA81}"/>
    <cellStyle name="20% - Accent1 2 9" xfId="435" xr:uid="{9C368D87-324D-4371-A093-88DC0AD99348}"/>
    <cellStyle name="20% - Accent1 2_D&amp;W SCHEDULE_PBEL_TOWER A" xfId="436" xr:uid="{325D6EBD-5574-44E0-8569-75BF4925B8EB}"/>
    <cellStyle name="20% - Accent1 20" xfId="437" xr:uid="{93BE68B4-F8BD-466B-AD2C-714454EDEE64}"/>
    <cellStyle name="20% - Accent1 21" xfId="438" xr:uid="{673EC19A-16DB-417A-B090-3D3ECCE4E38D}"/>
    <cellStyle name="20% - Accent1 22" xfId="439" xr:uid="{B115D23A-7114-4754-AAE7-681E8ED10EB8}"/>
    <cellStyle name="20% - Accent1 23" xfId="440" xr:uid="{C4DC3304-012F-4EB9-A54F-F9F4927C2C3C}"/>
    <cellStyle name="20% - Accent1 24" xfId="441" xr:uid="{163FAF4D-72A5-4F76-B405-FD64C982BFCA}"/>
    <cellStyle name="20% - Accent1 25" xfId="442" xr:uid="{57F26FE7-4C46-4B65-B657-13CE6DF3F7F5}"/>
    <cellStyle name="20% - Accent1 26" xfId="443" xr:uid="{FACFCC09-A020-41E6-A627-F3B9972CF6E6}"/>
    <cellStyle name="20% - Accent1 27" xfId="444" xr:uid="{865AB602-FAE8-4D76-B030-70C8E1FD4613}"/>
    <cellStyle name="20% - Accent1 28" xfId="445" xr:uid="{3F7C80C4-2AE9-4775-B465-090112338348}"/>
    <cellStyle name="20% - Accent1 3" xfId="446" xr:uid="{32BD1FFF-9083-43C3-83D2-6B78112D512B}"/>
    <cellStyle name="20% - Accent1 3 2" xfId="447" xr:uid="{05B8BB5F-6FBB-42CA-886E-48B8E0C8EC23}"/>
    <cellStyle name="20% - Accent1 4" xfId="448" xr:uid="{18272E70-2B7A-4458-B5C7-34E0E04EA663}"/>
    <cellStyle name="20% - Accent1 5" xfId="449" xr:uid="{41EA912F-9286-47E5-BB3E-E7FFE5909FE6}"/>
    <cellStyle name="20% - Accent1 6" xfId="450" xr:uid="{11340925-18D6-4EC5-9B55-614069FAE387}"/>
    <cellStyle name="20% - Accent1 7" xfId="451" xr:uid="{424077CF-2445-44F3-A44A-88326996F57C}"/>
    <cellStyle name="20% - Accent1 8" xfId="452" xr:uid="{924AEF36-0496-4207-81F3-36DE72C206B5}"/>
    <cellStyle name="20% - Accent1 9" xfId="453" xr:uid="{4D742752-94EF-448B-9A5D-CF2F6C48322B}"/>
    <cellStyle name="20% - Accent2 10" xfId="454" xr:uid="{5A628AB1-17D9-441D-9A78-6C65B8E4C223}"/>
    <cellStyle name="20% - Accent2 11" xfId="455" xr:uid="{B52C2D22-D152-4758-A8AF-F21C4A8E65D2}"/>
    <cellStyle name="20% - Accent2 12" xfId="456" xr:uid="{F81DC6BD-1C6B-4522-8747-0A34EACE95E8}"/>
    <cellStyle name="20% - Accent2 13" xfId="457" xr:uid="{AEE850D5-FBC4-4655-B57E-DC14BB1144D1}"/>
    <cellStyle name="20% - Accent2 14" xfId="458" xr:uid="{51CD348B-5CE2-4A5A-824C-89B0F221D895}"/>
    <cellStyle name="20% - Accent2 15" xfId="459" xr:uid="{1046A37F-C82C-426A-B65F-C72B7121CAFC}"/>
    <cellStyle name="20% - Accent2 16" xfId="460" xr:uid="{7E0D5BB2-F384-4577-8C62-B250120950D5}"/>
    <cellStyle name="20% - Accent2 17" xfId="461" xr:uid="{DE0DFD6B-D8F6-4A07-A3BA-874EF432915F}"/>
    <cellStyle name="20% - Accent2 18" xfId="462" xr:uid="{CA4BC34A-5347-4D69-9EDE-882F5BEA8C8B}"/>
    <cellStyle name="20% - Accent2 19" xfId="463" xr:uid="{036D097A-95A0-4550-8EC2-928F6282C0F4}"/>
    <cellStyle name="20% - Accent2 2" xfId="464" xr:uid="{063107B8-7B1A-4B9B-8D72-8AD7FBE76405}"/>
    <cellStyle name="20% - Accent2 2 10" xfId="465" xr:uid="{8B6CDDDB-BF1C-4C00-BE6A-D9752CA2498B}"/>
    <cellStyle name="20% - Accent2 2 11" xfId="466" xr:uid="{02DF1E22-4229-4891-90B2-7E9F8D578587}"/>
    <cellStyle name="20% - Accent2 2 12" xfId="467" xr:uid="{9EAAA2F6-839E-45DD-AE44-9095C2F8333B}"/>
    <cellStyle name="20% - Accent2 2 13" xfId="468" xr:uid="{1987F2D3-7240-4C78-983E-6A99533B0C6C}"/>
    <cellStyle name="20% - Accent2 2 14" xfId="469" xr:uid="{AAE8FE02-9CD9-4F7C-A040-1A7F0E42BC3B}"/>
    <cellStyle name="20% - Accent2 2 15" xfId="470" xr:uid="{3E2843EF-A6CC-4B03-B45F-83D92DC0EE7A}"/>
    <cellStyle name="20% - Accent2 2 16" xfId="471" xr:uid="{622E9089-55F4-424C-AF30-EE105905DAB5}"/>
    <cellStyle name="20% - Accent2 2 17" xfId="472" xr:uid="{386154FD-B653-478C-BA36-A926FA7ADAFD}"/>
    <cellStyle name="20% - Accent2 2 18" xfId="473" xr:uid="{6BA8F651-CF74-4B6A-AD16-4C38C0155FF6}"/>
    <cellStyle name="20% - Accent2 2 19" xfId="474" xr:uid="{57A40F35-A403-4C71-BF8A-F23A4F577EC8}"/>
    <cellStyle name="20% - Accent2 2 2" xfId="475" xr:uid="{AABC4481-5D2A-404D-AF6B-8BA2DC277C25}"/>
    <cellStyle name="20% - Accent2 2 2 2" xfId="476" xr:uid="{C74AA94C-1049-4599-8307-896CAE19F068}"/>
    <cellStyle name="20% - Accent2 2 20" xfId="477" xr:uid="{F8F5FBDC-0C4B-45EA-B5F9-9505B83D1B47}"/>
    <cellStyle name="20% - Accent2 2 21" xfId="478" xr:uid="{7F9E8082-6483-4970-ADC4-DF8500E9F2E0}"/>
    <cellStyle name="20% - Accent2 2 22" xfId="479" xr:uid="{8C0CE99E-4867-4148-942C-66DAE897383B}"/>
    <cellStyle name="20% - Accent2 2 23" xfId="480" xr:uid="{0FAB6C28-72EC-49D5-A29B-2FE2C4F95C08}"/>
    <cellStyle name="20% - Accent2 2 3" xfId="481" xr:uid="{9BEAE807-3B0D-402C-963D-AE8243F4E6CA}"/>
    <cellStyle name="20% - Accent2 2 4" xfId="482" xr:uid="{01598EA3-B26E-4DB7-9DEC-7A094068603E}"/>
    <cellStyle name="20% - Accent2 2 5" xfId="483" xr:uid="{B7752C44-E42B-489F-8235-4FE078CE60C4}"/>
    <cellStyle name="20% - Accent2 2 6" xfId="484" xr:uid="{2133A95A-4A22-4D05-A9E4-7E7F93D762C6}"/>
    <cellStyle name="20% - Accent2 2 7" xfId="485" xr:uid="{34995D67-480E-405B-9F2B-B0C877C98FC7}"/>
    <cellStyle name="20% - Accent2 2 8" xfId="486" xr:uid="{A51929A3-20C6-4058-ABF0-80678B64FA12}"/>
    <cellStyle name="20% - Accent2 2 9" xfId="487" xr:uid="{D46A5365-344C-477A-B6DA-5FD717A0DC77}"/>
    <cellStyle name="20% - Accent2 2_D&amp;W SCHEDULE_PBEL_TOWER A" xfId="488" xr:uid="{E20BB0ED-4D15-4CD0-861D-7DB326FE5B3B}"/>
    <cellStyle name="20% - Accent2 20" xfId="489" xr:uid="{9E0CA2B6-9588-421F-8402-4B00BC202C1B}"/>
    <cellStyle name="20% - Accent2 21" xfId="490" xr:uid="{076FAF27-AB92-4558-9E37-451493025CD2}"/>
    <cellStyle name="20% - Accent2 22" xfId="491" xr:uid="{1787D3AF-36B7-46A5-A683-56316B1DF4A8}"/>
    <cellStyle name="20% - Accent2 23" xfId="492" xr:uid="{74C690AF-2DCB-4640-84E6-9AB98BCB8E86}"/>
    <cellStyle name="20% - Accent2 24" xfId="493" xr:uid="{0911DBB9-4869-4594-B4F1-0113EC1B588E}"/>
    <cellStyle name="20% - Accent2 25" xfId="494" xr:uid="{A789AD24-73F4-4B7D-92E2-550B2ADFAF80}"/>
    <cellStyle name="20% - Accent2 26" xfId="495" xr:uid="{E056580C-992B-47F8-A7AD-1E69D7B95250}"/>
    <cellStyle name="20% - Accent2 27" xfId="496" xr:uid="{6355B3FA-0D35-4B0F-9B1C-F3D49D244E59}"/>
    <cellStyle name="20% - Accent2 28" xfId="497" xr:uid="{75150486-28C1-441A-A1BD-B968D26109B4}"/>
    <cellStyle name="20% - Accent2 3" xfId="498" xr:uid="{B9B30C1A-50DF-4FFD-A4B2-3B07806ACEB6}"/>
    <cellStyle name="20% - Accent2 3 2" xfId="499" xr:uid="{6BAECC52-FDCB-4DCF-90D7-189F461E3C74}"/>
    <cellStyle name="20% - Accent2 4" xfId="500" xr:uid="{C497D3F0-8369-4927-9D18-6E877F19C823}"/>
    <cellStyle name="20% - Accent2 5" xfId="501" xr:uid="{66588B6F-9872-4200-B084-59695DB1AE56}"/>
    <cellStyle name="20% - Accent2 6" xfId="502" xr:uid="{4DBE2552-9680-4BC0-9120-244FDE20C646}"/>
    <cellStyle name="20% - Accent2 7" xfId="503" xr:uid="{EAA70F7A-A5B6-4101-A76A-CDA1AB5D1279}"/>
    <cellStyle name="20% - Accent2 8" xfId="504" xr:uid="{8FFD57D4-2779-4500-B0A5-ECB3A1861BB8}"/>
    <cellStyle name="20% - Accent2 9" xfId="505" xr:uid="{65725E49-E1EC-4595-BC96-01BF4DFF483E}"/>
    <cellStyle name="20% - Accent3 10" xfId="506" xr:uid="{630007BA-44E1-400D-AA08-A50E38A94A9C}"/>
    <cellStyle name="20% - Accent3 11" xfId="507" xr:uid="{2627D231-F005-4B88-BE08-8FC3DD947603}"/>
    <cellStyle name="20% - Accent3 12" xfId="508" xr:uid="{E6727876-CE4A-4A56-A157-113DEED9F8C1}"/>
    <cellStyle name="20% - Accent3 13" xfId="509" xr:uid="{7AA2FD42-2313-452F-B4D6-74D19B1EC148}"/>
    <cellStyle name="20% - Accent3 14" xfId="510" xr:uid="{D5C70A19-F908-44E1-A026-6E49DB9BE829}"/>
    <cellStyle name="20% - Accent3 15" xfId="511" xr:uid="{393BBD03-43F8-4279-89F4-06B347D8AEFE}"/>
    <cellStyle name="20% - Accent3 16" xfId="512" xr:uid="{DFB0A6EA-B702-455C-A18A-B318F572DD78}"/>
    <cellStyle name="20% - Accent3 17" xfId="513" xr:uid="{E46C7140-A3E3-4E2C-BB28-B86BFF30EFA7}"/>
    <cellStyle name="20% - Accent3 18" xfId="514" xr:uid="{DDA02337-B9C7-4C30-949B-A869FB0D8B90}"/>
    <cellStyle name="20% - Accent3 19" xfId="515" xr:uid="{8843A083-D49C-480E-A77A-FBDA0F531135}"/>
    <cellStyle name="20% - Accent3 2" xfId="516" xr:uid="{FE60CC25-0261-4FD8-8E42-A179635B79A7}"/>
    <cellStyle name="20% - Accent3 2 10" xfId="517" xr:uid="{C0C7A6B3-AA86-40CE-BAA2-96AC38CE73E1}"/>
    <cellStyle name="20% - Accent3 2 11" xfId="518" xr:uid="{40F17974-8C6B-4C61-B65C-8A590ACAFCA0}"/>
    <cellStyle name="20% - Accent3 2 12" xfId="519" xr:uid="{B825DEF6-4FC9-4158-93FC-D57F4ADEF712}"/>
    <cellStyle name="20% - Accent3 2 13" xfId="520" xr:uid="{9163818F-D18E-4631-B845-D06C87524AEA}"/>
    <cellStyle name="20% - Accent3 2 14" xfId="521" xr:uid="{BFC43348-8518-4524-857E-0F8675F6814F}"/>
    <cellStyle name="20% - Accent3 2 15" xfId="522" xr:uid="{7263DC19-88FC-421D-BB42-A2CFB1319423}"/>
    <cellStyle name="20% - Accent3 2 16" xfId="523" xr:uid="{CE73F4AA-F60F-46FC-8784-745B2E589529}"/>
    <cellStyle name="20% - Accent3 2 17" xfId="524" xr:uid="{E4789FB4-830D-4518-8C79-D6897B38A29F}"/>
    <cellStyle name="20% - Accent3 2 18" xfId="525" xr:uid="{BA9EBB94-C062-43FB-AFF3-926BD115976F}"/>
    <cellStyle name="20% - Accent3 2 19" xfId="526" xr:uid="{3381B2E1-0E73-4C76-9465-4B6BC9013109}"/>
    <cellStyle name="20% - Accent3 2 2" xfId="527" xr:uid="{30C804F2-9BDA-486C-BC02-75A1004A1BBE}"/>
    <cellStyle name="20% - Accent3 2 2 2" xfId="528" xr:uid="{38D4B4F5-97FC-4B20-8D1F-6E79B97002C9}"/>
    <cellStyle name="20% - Accent3 2 20" xfId="529" xr:uid="{149EEC5D-093D-491E-B8D3-4FF39034E37B}"/>
    <cellStyle name="20% - Accent3 2 21" xfId="530" xr:uid="{2F02904D-466C-4DD5-B553-1C916AAD51E9}"/>
    <cellStyle name="20% - Accent3 2 22" xfId="531" xr:uid="{D5C18A35-F0A7-4A5B-9FC3-1451FAAB19B8}"/>
    <cellStyle name="20% - Accent3 2 23" xfId="532" xr:uid="{AB974C16-C2C2-434C-987D-D095C1BCF53E}"/>
    <cellStyle name="20% - Accent3 2 3" xfId="533" xr:uid="{CA4BDBE0-CB92-43C7-A5A1-E3BDDEE217F3}"/>
    <cellStyle name="20% - Accent3 2 4" xfId="534" xr:uid="{73E966B2-32F3-4F83-A55C-27826A5BCA40}"/>
    <cellStyle name="20% - Accent3 2 5" xfId="535" xr:uid="{DADC0FB7-D364-4448-9940-5DDE00615C3A}"/>
    <cellStyle name="20% - Accent3 2 6" xfId="536" xr:uid="{A3889F35-BFBE-47C0-965A-8549BD263718}"/>
    <cellStyle name="20% - Accent3 2 7" xfId="537" xr:uid="{C77F2086-F2A8-4CF1-8AAB-7545FDAE7772}"/>
    <cellStyle name="20% - Accent3 2 8" xfId="538" xr:uid="{4966FE11-2903-4C6A-9549-B2B739B7F725}"/>
    <cellStyle name="20% - Accent3 2 9" xfId="539" xr:uid="{3EDDC1D7-3046-405A-A4AE-3134CA9BA951}"/>
    <cellStyle name="20% - Accent3 2_D&amp;W SCHEDULE_PBEL_TOWER A" xfId="540" xr:uid="{8BFF54F9-8C10-45A8-88BE-F93E682BC65D}"/>
    <cellStyle name="20% - Accent3 20" xfId="541" xr:uid="{D62A96A4-E539-45FD-9268-AC14EA6DD9A5}"/>
    <cellStyle name="20% - Accent3 21" xfId="542" xr:uid="{6ECC329C-01AD-48F7-8396-AB6941383D57}"/>
    <cellStyle name="20% - Accent3 22" xfId="543" xr:uid="{227ABF5E-038F-48BB-94FD-E29752E47EDD}"/>
    <cellStyle name="20% - Accent3 23" xfId="544" xr:uid="{E64C76F2-F76D-4C1F-BEC7-894B28750EDA}"/>
    <cellStyle name="20% - Accent3 24" xfId="545" xr:uid="{3B1CCA27-45BC-45E7-A2BE-49104769681A}"/>
    <cellStyle name="20% - Accent3 25" xfId="546" xr:uid="{6B3BD1CA-E834-457C-B223-839819D46011}"/>
    <cellStyle name="20% - Accent3 26" xfId="547" xr:uid="{F43D2576-06A1-4F70-9CA7-2C6EFDEE664B}"/>
    <cellStyle name="20% - Accent3 27" xfId="548" xr:uid="{5B24CF00-6F7D-46AA-B861-636A79D16E3F}"/>
    <cellStyle name="20% - Accent3 28" xfId="549" xr:uid="{EEBBC6CB-083A-400B-9D8C-B873898E8B52}"/>
    <cellStyle name="20% - Accent3 3" xfId="550" xr:uid="{801BC1DE-F8AC-4D05-9373-ADE604F6150B}"/>
    <cellStyle name="20% - Accent3 3 2" xfId="551" xr:uid="{A0777327-17FB-4D7D-8552-50ADF28D76AC}"/>
    <cellStyle name="20% - Accent3 4" xfId="552" xr:uid="{8423EFFC-EBCF-4629-B756-BA42A6F08D1C}"/>
    <cellStyle name="20% - Accent3 5" xfId="553" xr:uid="{921E9127-1861-4CA0-B434-3120C0AF8F2E}"/>
    <cellStyle name="20% - Accent3 6" xfId="554" xr:uid="{4456AEE1-F18A-4059-8F45-CCFDDCCDD928}"/>
    <cellStyle name="20% - Accent3 7" xfId="555" xr:uid="{B6786C85-D610-4448-A37B-6EB6C8DA2E58}"/>
    <cellStyle name="20% - Accent3 8" xfId="556" xr:uid="{9726D616-A532-494C-AADB-C47224C99380}"/>
    <cellStyle name="20% - Accent3 9" xfId="557" xr:uid="{BD91CD27-ABDB-4A79-9838-9F3657DF7566}"/>
    <cellStyle name="20% - Accent4 10" xfId="558" xr:uid="{85AE9D62-7B33-4503-85B5-925EFD66CBE6}"/>
    <cellStyle name="20% - Accent4 11" xfId="559" xr:uid="{DD066E7B-5080-4E26-89C7-397F91C4BC80}"/>
    <cellStyle name="20% - Accent4 12" xfId="560" xr:uid="{4FBCBC54-5BDA-4B3C-87E2-39558A2BEBA1}"/>
    <cellStyle name="20% - Accent4 13" xfId="561" xr:uid="{97FD09A6-CAFA-40EA-8DC8-91137270ECD1}"/>
    <cellStyle name="20% - Accent4 14" xfId="562" xr:uid="{8EE4D957-5B1C-4F3A-B5CF-5E221B90EA5B}"/>
    <cellStyle name="20% - Accent4 15" xfId="563" xr:uid="{D2CF4AB0-ECFA-4453-A1A1-1DE08A0E8707}"/>
    <cellStyle name="20% - Accent4 16" xfId="564" xr:uid="{50CC6E15-B443-4365-8324-DBA4BA314689}"/>
    <cellStyle name="20% - Accent4 17" xfId="565" xr:uid="{F8B986C2-19CA-489B-A79C-FC107648BCEC}"/>
    <cellStyle name="20% - Accent4 18" xfId="566" xr:uid="{10EE2B6F-2EB8-4CCC-9526-510B8BFEFE1E}"/>
    <cellStyle name="20% - Accent4 19" xfId="567" xr:uid="{98FD5B67-E6F6-496B-832F-CBCF15F842DA}"/>
    <cellStyle name="20% - Accent4 2" xfId="568" xr:uid="{4D33FCB8-EA01-48D4-A086-7D7E5261E35C}"/>
    <cellStyle name="20% - Accent4 2 10" xfId="569" xr:uid="{077362A1-57F6-4EAE-9933-EA5526D3695E}"/>
    <cellStyle name="20% - Accent4 2 11" xfId="570" xr:uid="{AC82D4E3-84FC-44F7-944C-E6CBD481A968}"/>
    <cellStyle name="20% - Accent4 2 12" xfId="571" xr:uid="{79170D2A-0923-403D-BB56-A2DA2BC75E84}"/>
    <cellStyle name="20% - Accent4 2 13" xfId="572" xr:uid="{61F23BA4-364F-45E2-A474-82423C310BA8}"/>
    <cellStyle name="20% - Accent4 2 14" xfId="573" xr:uid="{470E5A5E-903C-446B-898A-3BF7DD08AF32}"/>
    <cellStyle name="20% - Accent4 2 15" xfId="574" xr:uid="{61047F36-AB3F-476C-AF9A-20E79D47D31F}"/>
    <cellStyle name="20% - Accent4 2 16" xfId="575" xr:uid="{26F10DA0-B2A4-4948-A452-491D823689D5}"/>
    <cellStyle name="20% - Accent4 2 17" xfId="576" xr:uid="{058517C1-CC30-441C-97E5-04A32AB033B6}"/>
    <cellStyle name="20% - Accent4 2 18" xfId="577" xr:uid="{A6114B68-E04C-402D-B6CA-920A7E49BA23}"/>
    <cellStyle name="20% - Accent4 2 19" xfId="578" xr:uid="{64D1058B-517D-4BD7-92B0-A2986D1FA28F}"/>
    <cellStyle name="20% - Accent4 2 2" xfId="579" xr:uid="{978F6E35-4E3B-45AF-BA1B-992D2B3F40EA}"/>
    <cellStyle name="20% - Accent4 2 2 2" xfId="580" xr:uid="{1F0CF8F0-511B-4C02-AF60-841F647A16E5}"/>
    <cellStyle name="20% - Accent4 2 20" xfId="581" xr:uid="{43B5A0D3-0F32-4A0C-A39B-A5D676D2BE3F}"/>
    <cellStyle name="20% - Accent4 2 21" xfId="582" xr:uid="{47052716-8677-494E-9C01-B8CB59FCE87D}"/>
    <cellStyle name="20% - Accent4 2 22" xfId="583" xr:uid="{B0F91478-92EF-4DC0-8D01-B233FBF40162}"/>
    <cellStyle name="20% - Accent4 2 23" xfId="584" xr:uid="{E21B5B4E-6D44-4639-857C-8A661346D931}"/>
    <cellStyle name="20% - Accent4 2 3" xfId="585" xr:uid="{98F360FA-AE73-4F45-904C-35582A107B7F}"/>
    <cellStyle name="20% - Accent4 2 4" xfId="586" xr:uid="{7BF66BDC-AB33-4580-9B1D-EFCA60EB7DA5}"/>
    <cellStyle name="20% - Accent4 2 5" xfId="587" xr:uid="{3A47C00A-2F77-4F64-81B4-B56FCF153449}"/>
    <cellStyle name="20% - Accent4 2 6" xfId="588" xr:uid="{C9732D54-5899-4BFA-9FD7-A3E302F28C24}"/>
    <cellStyle name="20% - Accent4 2 7" xfId="589" xr:uid="{11EBC47A-56B1-4878-81EC-860B7C5AA935}"/>
    <cellStyle name="20% - Accent4 2 8" xfId="590" xr:uid="{BF3D3886-2385-4AB3-A36F-0BAF6A162F0C}"/>
    <cellStyle name="20% - Accent4 2 9" xfId="591" xr:uid="{F54EE882-EBF8-4200-B622-CEE2ABE469D6}"/>
    <cellStyle name="20% - Accent4 2_D&amp;W SCHEDULE_PBEL_TOWER A" xfId="592" xr:uid="{B1293084-072F-402A-B6AB-0B7749887B69}"/>
    <cellStyle name="20% - Accent4 20" xfId="593" xr:uid="{69CBFD30-CA34-48F1-8447-552F9A39CB9A}"/>
    <cellStyle name="20% - Accent4 21" xfId="594" xr:uid="{DC60AE20-AABA-4BED-869F-5EC4C68089F7}"/>
    <cellStyle name="20% - Accent4 22" xfId="595" xr:uid="{6A5DA381-57A9-4315-AE02-7B274CD05F40}"/>
    <cellStyle name="20% - Accent4 23" xfId="596" xr:uid="{F6B18418-7E60-40B5-90FB-9907C256FB7E}"/>
    <cellStyle name="20% - Accent4 24" xfId="597" xr:uid="{49AF8AD9-5BD4-45CD-AF45-25E93604B552}"/>
    <cellStyle name="20% - Accent4 25" xfId="598" xr:uid="{1E5365C1-9A8A-4DF9-AE7A-15BDC5A79A78}"/>
    <cellStyle name="20% - Accent4 26" xfId="599" xr:uid="{E0BE15F5-B634-48E3-8B66-BAD496B8F5DF}"/>
    <cellStyle name="20% - Accent4 27" xfId="600" xr:uid="{C3BD95E1-BCF0-4E0B-90F0-A5E324CF5E12}"/>
    <cellStyle name="20% - Accent4 28" xfId="601" xr:uid="{1A8BEAA3-6BF0-4491-9F35-A3133B7C82C2}"/>
    <cellStyle name="20% - Accent4 3" xfId="602" xr:uid="{472637C3-E3DD-4258-B96E-2E4AFDCE8E95}"/>
    <cellStyle name="20% - Accent4 3 2" xfId="603" xr:uid="{F6F392DB-ACC5-4782-BC7A-EE40AE0EC1BF}"/>
    <cellStyle name="20% - Accent4 4" xfId="604" xr:uid="{F7566298-1B6F-47FE-B944-2CA0D9C72D02}"/>
    <cellStyle name="20% - Accent4 5" xfId="605" xr:uid="{4ECEDF4E-9011-4249-8CBD-8253FDF227C6}"/>
    <cellStyle name="20% - Accent4 6" xfId="606" xr:uid="{8AEF6E74-757B-4B47-9C5B-A93916030303}"/>
    <cellStyle name="20% - Accent4 7" xfId="607" xr:uid="{04929115-410F-40B1-BB60-87588A0263DD}"/>
    <cellStyle name="20% - Accent4 8" xfId="608" xr:uid="{69430563-4238-4256-A4E1-0A3AD7C929FA}"/>
    <cellStyle name="20% - Accent4 9" xfId="609" xr:uid="{0995784A-2B20-4CB2-9148-31116E630B96}"/>
    <cellStyle name="20% - Accent5 10" xfId="610" xr:uid="{CC2FEB1E-75A6-4035-B029-55D30184279D}"/>
    <cellStyle name="20% - Accent5 11" xfId="611" xr:uid="{6305B5C5-59CE-4148-B217-34C9F2140C9A}"/>
    <cellStyle name="20% - Accent5 12" xfId="612" xr:uid="{7506A0D8-041D-4228-92A2-F9F39F0C1C9C}"/>
    <cellStyle name="20% - Accent5 13" xfId="613" xr:uid="{B236CF64-9E2E-40BF-A2D1-91A520031642}"/>
    <cellStyle name="20% - Accent5 14" xfId="614" xr:uid="{C9E4D536-E4F4-43BE-BE46-FE44C88A13C0}"/>
    <cellStyle name="20% - Accent5 15" xfId="615" xr:uid="{A456013C-9834-4FD6-AA32-0D77B61DF36D}"/>
    <cellStyle name="20% - Accent5 16" xfId="616" xr:uid="{E77854AD-16DA-4043-BF89-E3457BC737B9}"/>
    <cellStyle name="20% - Accent5 17" xfId="617" xr:uid="{1D8BD282-CC56-49FE-938A-28A42AEE65E9}"/>
    <cellStyle name="20% - Accent5 18" xfId="618" xr:uid="{76843B1A-0C80-4C4D-9700-65F04AC80C2B}"/>
    <cellStyle name="20% - Accent5 19" xfId="619" xr:uid="{175C643E-BECA-41A4-B061-F39FD2A40BF9}"/>
    <cellStyle name="20% - Accent5 2" xfId="620" xr:uid="{EC896159-4972-4CA3-8D9A-E9BFDDE428AF}"/>
    <cellStyle name="20% - Accent5 2 10" xfId="621" xr:uid="{3BD8CAD7-2406-424D-8758-2C798A300F35}"/>
    <cellStyle name="20% - Accent5 2 11" xfId="622" xr:uid="{9E61B446-FBEB-4284-9D29-A788EB7B147A}"/>
    <cellStyle name="20% - Accent5 2 12" xfId="623" xr:uid="{728DEDDF-9E93-470E-A079-0DCF7326DCF5}"/>
    <cellStyle name="20% - Accent5 2 13" xfId="624" xr:uid="{E49B7958-5E49-450F-8399-5B22B4E96172}"/>
    <cellStyle name="20% - Accent5 2 14" xfId="625" xr:uid="{7B042971-231B-47E7-8306-571963CD14C9}"/>
    <cellStyle name="20% - Accent5 2 15" xfId="626" xr:uid="{EA51FA38-DFCE-4FD5-A85F-095E03627237}"/>
    <cellStyle name="20% - Accent5 2 16" xfId="627" xr:uid="{AE73701D-6016-46A1-9449-B47A4A20A5C6}"/>
    <cellStyle name="20% - Accent5 2 17" xfId="628" xr:uid="{0C23951A-9C7C-45D6-997E-50BFC4F7F102}"/>
    <cellStyle name="20% - Accent5 2 18" xfId="629" xr:uid="{4702CC80-177E-4B5C-BF40-F0AA53AA1378}"/>
    <cellStyle name="20% - Accent5 2 19" xfId="630" xr:uid="{11789510-3C0F-41F8-BA51-0F5EBD392BA1}"/>
    <cellStyle name="20% - Accent5 2 2" xfId="631" xr:uid="{2DFB0741-767C-46B7-A1E8-3902C060B0CD}"/>
    <cellStyle name="20% - Accent5 2 2 2" xfId="632" xr:uid="{CF141761-335E-4BCB-A5F4-50CE9BF646ED}"/>
    <cellStyle name="20% - Accent5 2 20" xfId="633" xr:uid="{0D16D6ED-13A7-4D86-8F7F-F0D0451F25FC}"/>
    <cellStyle name="20% - Accent5 2 21" xfId="634" xr:uid="{F213D5A6-DA9B-4F48-9929-BA60649373F2}"/>
    <cellStyle name="20% - Accent5 2 22" xfId="635" xr:uid="{B41D2B33-E129-48AC-A389-DA964D799F72}"/>
    <cellStyle name="20% - Accent5 2 23" xfId="636" xr:uid="{DD6C8EF0-1B4F-4B7F-9293-6933B08ABC6B}"/>
    <cellStyle name="20% - Accent5 2 3" xfId="637" xr:uid="{60CDCF16-97E4-482D-9008-99D7E9A88BEA}"/>
    <cellStyle name="20% - Accent5 2 4" xfId="638" xr:uid="{7F6AB06F-D348-4FDC-91DD-4D3CF59FC4F4}"/>
    <cellStyle name="20% - Accent5 2 5" xfId="639" xr:uid="{7FDD8C09-A0CF-4F5F-8845-C341BC86E06A}"/>
    <cellStyle name="20% - Accent5 2 6" xfId="640" xr:uid="{51B5BFB4-3544-4F8D-9C94-7DCEED9A2110}"/>
    <cellStyle name="20% - Accent5 2 7" xfId="641" xr:uid="{9EC8B391-E28D-458A-A987-483D27C747AC}"/>
    <cellStyle name="20% - Accent5 2 8" xfId="642" xr:uid="{BB9D8E0B-CB03-4548-A881-DFFC6B9BC7A0}"/>
    <cellStyle name="20% - Accent5 2 9" xfId="643" xr:uid="{3D8C9F6E-D9ED-4A64-864E-FF0E18EB3EA9}"/>
    <cellStyle name="20% - Accent5 2_D&amp;W SCHEDULE_PBEL_TOWER A" xfId="644" xr:uid="{D2587972-389F-48DB-B9A6-48CF63F869DC}"/>
    <cellStyle name="20% - Accent5 20" xfId="645" xr:uid="{51EFE935-50DB-425A-96D8-D69FAEF2D6AB}"/>
    <cellStyle name="20% - Accent5 21" xfId="646" xr:uid="{20F5A1E7-8AC7-4084-BDEE-B3EEC6942EC2}"/>
    <cellStyle name="20% - Accent5 22" xfId="647" xr:uid="{0B13DE77-8450-4DDF-AD62-96CC1B5DC575}"/>
    <cellStyle name="20% - Accent5 23" xfId="648" xr:uid="{250EC147-150C-4CA0-B180-416FD815CA17}"/>
    <cellStyle name="20% - Accent5 24" xfId="649" xr:uid="{19B80200-3BC2-46B6-9747-D82939C4730E}"/>
    <cellStyle name="20% - Accent5 25" xfId="650" xr:uid="{4077C8BB-A8E7-4FD1-BD8D-44FF9EB2FA0A}"/>
    <cellStyle name="20% - Accent5 26" xfId="651" xr:uid="{64787B84-F70F-4A97-A06B-31EC384BE7E6}"/>
    <cellStyle name="20% - Accent5 27" xfId="652" xr:uid="{441B14D1-FD68-4C4E-83E7-7AD9E33B511D}"/>
    <cellStyle name="20% - Accent5 28" xfId="653" xr:uid="{F6C1A210-4D76-45DA-99BB-5148A3EA7ECA}"/>
    <cellStyle name="20% - Accent5 3" xfId="654" xr:uid="{946FB3AC-9177-40D5-BEB8-F3B10DC07BB4}"/>
    <cellStyle name="20% - Accent5 3 2" xfId="655" xr:uid="{EF5B0DF1-8E44-483D-B2D3-210834A3DB54}"/>
    <cellStyle name="20% - Accent5 4" xfId="656" xr:uid="{B62D22E3-C787-40FA-913B-7960D3274D89}"/>
    <cellStyle name="20% - Accent5 5" xfId="657" xr:uid="{1EF9D8F9-3293-41DA-9E8A-33A2D5B0DF2F}"/>
    <cellStyle name="20% - Accent5 6" xfId="658" xr:uid="{98D0CA82-FBD7-4B4D-ADCD-FF4111D361EA}"/>
    <cellStyle name="20% - Accent5 7" xfId="659" xr:uid="{180BD40B-342A-45B9-AAD1-1B78AC07BDE1}"/>
    <cellStyle name="20% - Accent5 8" xfId="660" xr:uid="{E4E2A27B-6A49-466C-A3DB-C43744F02BB0}"/>
    <cellStyle name="20% - Accent5 9" xfId="661" xr:uid="{96FEFEEF-AA51-42AC-AB93-87C34804DBE2}"/>
    <cellStyle name="20% - Accent6 10" xfId="662" xr:uid="{11EAB75F-A354-4B0F-A8EE-95EE39E1040B}"/>
    <cellStyle name="20% - Accent6 11" xfId="663" xr:uid="{D421ABF5-CAB3-4E4E-A4D6-8792313D7CBE}"/>
    <cellStyle name="20% - Accent6 12" xfId="664" xr:uid="{2A8BC8C4-FB46-4B5D-AB44-A90D81A27612}"/>
    <cellStyle name="20% - Accent6 13" xfId="665" xr:uid="{ECDE9E9C-18B2-4A87-A2B5-3A45C57F1C4F}"/>
    <cellStyle name="20% - Accent6 14" xfId="666" xr:uid="{069564E2-B728-4EE4-9DA1-D25C69ED3BC0}"/>
    <cellStyle name="20% - Accent6 15" xfId="667" xr:uid="{0B5EC416-B511-4A42-BB64-CF30C2A75819}"/>
    <cellStyle name="20% - Accent6 16" xfId="668" xr:uid="{8F6A9FD2-1F61-42A5-80A2-50FFC73E81B6}"/>
    <cellStyle name="20% - Accent6 17" xfId="669" xr:uid="{5297F1DD-3300-4956-9727-67DC9A6E1BEC}"/>
    <cellStyle name="20% - Accent6 18" xfId="670" xr:uid="{FF8E0B51-70E2-49CA-8C62-2EE95292EC4F}"/>
    <cellStyle name="20% - Accent6 19" xfId="671" xr:uid="{B957FDC9-7BC8-4713-8BBF-D334D56E6657}"/>
    <cellStyle name="20% - Accent6 2" xfId="672" xr:uid="{0DB325E2-F4A1-46EF-9020-6DB48BFE449A}"/>
    <cellStyle name="20% - Accent6 2 10" xfId="673" xr:uid="{927C928E-FC66-4F1B-8B9B-C389B3C6A3F9}"/>
    <cellStyle name="20% - Accent6 2 11" xfId="674" xr:uid="{CEC67B5E-4D7B-414B-AC93-8400BF8E5343}"/>
    <cellStyle name="20% - Accent6 2 12" xfId="675" xr:uid="{2322613D-E705-459E-9E5A-A7E08D0D6410}"/>
    <cellStyle name="20% - Accent6 2 13" xfId="676" xr:uid="{D895287F-281D-48D7-98D8-4DA241D2A6A5}"/>
    <cellStyle name="20% - Accent6 2 14" xfId="677" xr:uid="{7294A94E-7E6E-4180-B667-C5AC65268F08}"/>
    <cellStyle name="20% - Accent6 2 15" xfId="678" xr:uid="{504C2D0B-063C-4FF3-83A7-D2F20B75C9D0}"/>
    <cellStyle name="20% - Accent6 2 16" xfId="679" xr:uid="{3EBC27CF-8D23-4765-90D8-5BFAA0782838}"/>
    <cellStyle name="20% - Accent6 2 17" xfId="680" xr:uid="{7340A1A8-9BE0-417A-BC0E-249C35638AA1}"/>
    <cellStyle name="20% - Accent6 2 18" xfId="681" xr:uid="{260F63A2-E9C4-4CB7-A8D2-26D74F9C9341}"/>
    <cellStyle name="20% - Accent6 2 19" xfId="682" xr:uid="{8C109B16-7C88-47D2-8D45-FB4945C5815C}"/>
    <cellStyle name="20% - Accent6 2 2" xfId="683" xr:uid="{DAF0736C-7DE8-4679-93A4-14F4CD3875A6}"/>
    <cellStyle name="20% - Accent6 2 2 2" xfId="684" xr:uid="{0317C4A0-B396-4FBB-8F2E-2EC2785A88A5}"/>
    <cellStyle name="20% - Accent6 2 20" xfId="685" xr:uid="{27D75BE3-8848-4083-BFAB-44030EE3D74C}"/>
    <cellStyle name="20% - Accent6 2 21" xfId="686" xr:uid="{CF501310-C048-4143-99D5-50E7881B788B}"/>
    <cellStyle name="20% - Accent6 2 22" xfId="687" xr:uid="{B2A64A14-56BF-4A5F-B3AC-0A685B14BE4E}"/>
    <cellStyle name="20% - Accent6 2 23" xfId="688" xr:uid="{8C2AF6FD-EA3C-45FC-94BE-34D7F82ECF53}"/>
    <cellStyle name="20% - Accent6 2 3" xfId="689" xr:uid="{C3E20AB3-9E57-422D-ADA9-70C93ADBACC7}"/>
    <cellStyle name="20% - Accent6 2 4" xfId="690" xr:uid="{593646FE-D274-4E7A-966B-DA180E6B344D}"/>
    <cellStyle name="20% - Accent6 2 5" xfId="691" xr:uid="{4057F911-8AA7-4F68-8A50-1EC242FE37DB}"/>
    <cellStyle name="20% - Accent6 2 6" xfId="692" xr:uid="{D9F9F269-CB81-42A0-BE98-57341F2A6204}"/>
    <cellStyle name="20% - Accent6 2 7" xfId="693" xr:uid="{8E687F07-D0B9-4204-8D9B-3E8B4F1E840F}"/>
    <cellStyle name="20% - Accent6 2 8" xfId="694" xr:uid="{397C0CB0-ED7E-47A3-998D-6D15BD696259}"/>
    <cellStyle name="20% - Accent6 2 9" xfId="695" xr:uid="{344C76C1-214C-42B8-9E27-E74CBE275725}"/>
    <cellStyle name="20% - Accent6 2_D&amp;W SCHEDULE_PBEL_TOWER A" xfId="696" xr:uid="{E5DADD5E-FAF4-479E-BB4E-939C95097626}"/>
    <cellStyle name="20% - Accent6 20" xfId="697" xr:uid="{5E9375A9-695A-470E-A99D-4BBD5BEE653C}"/>
    <cellStyle name="20% - Accent6 21" xfId="698" xr:uid="{8E6450CA-6944-4BF8-B4CF-EEDBC59DB6B3}"/>
    <cellStyle name="20% - Accent6 22" xfId="699" xr:uid="{4DD0142C-D579-4A2D-8487-4975AAC8CD30}"/>
    <cellStyle name="20% - Accent6 23" xfId="700" xr:uid="{30A1CF62-3CA8-46F9-92AF-199BF83B058D}"/>
    <cellStyle name="20% - Accent6 24" xfId="701" xr:uid="{68A172A1-1C27-4D5C-B6E0-64220E274072}"/>
    <cellStyle name="20% - Accent6 25" xfId="702" xr:uid="{7BF7A2C3-D211-4B20-928E-73F27A7EDEC9}"/>
    <cellStyle name="20% - Accent6 26" xfId="703" xr:uid="{1EE73E38-455A-4C5E-B858-B64318E5775D}"/>
    <cellStyle name="20% - Accent6 27" xfId="704" xr:uid="{74B35C02-41F9-4A64-93DC-D2E7B4B3F45B}"/>
    <cellStyle name="20% - Accent6 28" xfId="705" xr:uid="{F179FF3D-515B-4F66-8A8A-141DEBDA6D79}"/>
    <cellStyle name="20% - Accent6 3" xfId="706" xr:uid="{87091833-1B79-424D-BCD3-BC1ADF2F8BC0}"/>
    <cellStyle name="20% - Accent6 3 2" xfId="707" xr:uid="{A047FAE8-2934-4542-B6E4-3F3C57AD3D16}"/>
    <cellStyle name="20% - Accent6 4" xfId="708" xr:uid="{806E3A13-C0D6-47E7-977B-E33A418065CB}"/>
    <cellStyle name="20% - Accent6 5" xfId="709" xr:uid="{4914D940-DB21-4A08-84F8-144FC4FBE569}"/>
    <cellStyle name="20% - Accent6 6" xfId="710" xr:uid="{E5E567CD-B3A9-4B08-A260-5E34214A1E87}"/>
    <cellStyle name="20% - Accent6 7" xfId="711" xr:uid="{96D07837-67AF-4476-8637-4C494968A7DA}"/>
    <cellStyle name="20% - Accent6 8" xfId="712" xr:uid="{3158C4B5-CFAD-4A15-8C6D-7D4C1FBAE53E}"/>
    <cellStyle name="20% - Accent6 9" xfId="713" xr:uid="{E2F51C98-BA79-41C0-A6EE-9ED33EDBEA22}"/>
    <cellStyle name="40% - Accent1 10" xfId="714" xr:uid="{A1456F8F-DB33-4CB6-816A-EC167F62E195}"/>
    <cellStyle name="40% - Accent1 11" xfId="715" xr:uid="{B1244437-D512-47FD-AB5E-C2364657A5CD}"/>
    <cellStyle name="40% - Accent1 12" xfId="716" xr:uid="{5A1065D2-1B11-48C0-B8C5-CC6CFB55C396}"/>
    <cellStyle name="40% - Accent1 13" xfId="717" xr:uid="{09DE2790-CF80-4A58-B593-9F5B7237883F}"/>
    <cellStyle name="40% - Accent1 14" xfId="718" xr:uid="{8A7D6332-1B8A-4688-AD51-B0473001BFC3}"/>
    <cellStyle name="40% - Accent1 15" xfId="719" xr:uid="{0388DDAA-9864-4EC1-B196-FF4ABC08360E}"/>
    <cellStyle name="40% - Accent1 16" xfId="720" xr:uid="{AE223AF8-07F9-4760-B8A1-C1DEAD0E2B2E}"/>
    <cellStyle name="40% - Accent1 17" xfId="721" xr:uid="{F5C4ACB9-592B-4C3C-B22B-ED65CCA971E7}"/>
    <cellStyle name="40% - Accent1 18" xfId="722" xr:uid="{10D29E91-56C3-4AF2-9D45-856724540F6C}"/>
    <cellStyle name="40% - Accent1 19" xfId="723" xr:uid="{1E49888B-0D4F-487F-94EF-A358C8637D30}"/>
    <cellStyle name="40% - Accent1 2" xfId="724" xr:uid="{4CBA8991-47EC-45D3-B1B6-C764FE1876F5}"/>
    <cellStyle name="40% - Accent1 2 10" xfId="725" xr:uid="{B5CAAC86-6E6F-4BB6-BAFB-38F53942BE76}"/>
    <cellStyle name="40% - Accent1 2 11" xfId="726" xr:uid="{DCEC8920-872B-48FD-B131-6842DD050C6A}"/>
    <cellStyle name="40% - Accent1 2 12" xfId="727" xr:uid="{F2914A1F-AC9C-405A-983A-BED742987A96}"/>
    <cellStyle name="40% - Accent1 2 13" xfId="728" xr:uid="{6D82D0AD-BC5B-4171-BE5B-2881CCEBD4FD}"/>
    <cellStyle name="40% - Accent1 2 14" xfId="729" xr:uid="{B7304525-8D5E-42D7-A1EC-86DE237E85C4}"/>
    <cellStyle name="40% - Accent1 2 15" xfId="730" xr:uid="{9F9FDDFA-9C37-470E-BCA1-B13473038E92}"/>
    <cellStyle name="40% - Accent1 2 16" xfId="731" xr:uid="{E6767F8D-6B8E-4E95-ABE3-087C037E939B}"/>
    <cellStyle name="40% - Accent1 2 17" xfId="732" xr:uid="{2FD54F8B-C0C6-49A5-ADBB-2C8D98148261}"/>
    <cellStyle name="40% - Accent1 2 18" xfId="733" xr:uid="{BC08B779-EC68-4B76-AEB5-FF396ACCE699}"/>
    <cellStyle name="40% - Accent1 2 19" xfId="734" xr:uid="{D735C0E6-6831-4A4E-A5C4-A6DA74D24F98}"/>
    <cellStyle name="40% - Accent1 2 2" xfId="735" xr:uid="{943654C2-F27E-44DA-828F-C4724EEBA14E}"/>
    <cellStyle name="40% - Accent1 2 2 2" xfId="736" xr:uid="{31530D66-6A4F-4852-A283-91C391ADAEED}"/>
    <cellStyle name="40% - Accent1 2 20" xfId="737" xr:uid="{A831489F-4207-4E99-8F82-CD5DD3422EB8}"/>
    <cellStyle name="40% - Accent1 2 21" xfId="738" xr:uid="{13CDAE7E-6E8A-4A91-A7C3-B104BD161586}"/>
    <cellStyle name="40% - Accent1 2 22" xfId="739" xr:uid="{77CF4911-7886-49B8-A969-EBB6C1FBD92A}"/>
    <cellStyle name="40% - Accent1 2 23" xfId="740" xr:uid="{A13594E9-93FE-4DCE-8176-13A1440506BB}"/>
    <cellStyle name="40% - Accent1 2 3" xfId="741" xr:uid="{E51F259F-57F7-4A97-BFB7-8E239323D83A}"/>
    <cellStyle name="40% - Accent1 2 4" xfId="742" xr:uid="{4C7C52F6-2664-4E30-BE81-1A5024E317BF}"/>
    <cellStyle name="40% - Accent1 2 5" xfId="743" xr:uid="{A1556D12-E0C6-495C-A586-F770F73B0269}"/>
    <cellStyle name="40% - Accent1 2 6" xfId="744" xr:uid="{CC5C7BFA-1BA3-4D53-9807-8B1228E67F74}"/>
    <cellStyle name="40% - Accent1 2 7" xfId="745" xr:uid="{A0CF7055-1199-4731-86EF-32025677EF3A}"/>
    <cellStyle name="40% - Accent1 2 8" xfId="746" xr:uid="{81113146-4549-48B6-989E-09526B5785BB}"/>
    <cellStyle name="40% - Accent1 2 9" xfId="747" xr:uid="{73BD7B46-260F-4B63-99A6-A36DCB6A4A62}"/>
    <cellStyle name="40% - Accent1 2_D&amp;W SCHEDULE_PBEL_TOWER A" xfId="748" xr:uid="{F1B05B78-3EDC-494F-BE16-6D479ADDD80B}"/>
    <cellStyle name="40% - Accent1 20" xfId="749" xr:uid="{81858DA8-7301-4995-8C56-24AF0851C922}"/>
    <cellStyle name="40% - Accent1 21" xfId="750" xr:uid="{A1ACF45E-E7AE-44B1-A5D1-FB6DF01A326B}"/>
    <cellStyle name="40% - Accent1 22" xfId="751" xr:uid="{009ED014-D6B9-4AA1-8BB8-C5414DB57019}"/>
    <cellStyle name="40% - Accent1 23" xfId="752" xr:uid="{F4550ED0-5B46-45B6-B873-490464ECDA84}"/>
    <cellStyle name="40% - Accent1 24" xfId="753" xr:uid="{E26D5CC5-D253-4B1A-AF40-22BF5A879C1D}"/>
    <cellStyle name="40% - Accent1 25" xfId="754" xr:uid="{A04DF965-D41F-4BA7-815E-B4C2F2931754}"/>
    <cellStyle name="40% - Accent1 26" xfId="755" xr:uid="{6D6E124F-399C-4714-A405-DB00CB799117}"/>
    <cellStyle name="40% - Accent1 27" xfId="756" xr:uid="{5EADB2C9-8605-4300-898F-2C8F3C09BAD0}"/>
    <cellStyle name="40% - Accent1 28" xfId="757" xr:uid="{7A889003-8653-4FBF-B6AA-FB91C29F902F}"/>
    <cellStyle name="40% - Accent1 3" xfId="758" xr:uid="{11DDE6A8-729F-41F6-83E0-E8EBC9CAD59F}"/>
    <cellStyle name="40% - Accent1 3 2" xfId="759" xr:uid="{A222D1ED-BF55-416C-8F6E-C9C30DA39ABF}"/>
    <cellStyle name="40% - Accent1 4" xfId="760" xr:uid="{FC9E6D45-F81A-477B-A68A-5011B119478D}"/>
    <cellStyle name="40% - Accent1 5" xfId="761" xr:uid="{8F32F5E4-D863-453B-938C-13BB8FF45EFC}"/>
    <cellStyle name="40% - Accent1 6" xfId="762" xr:uid="{E40B39FB-E3BC-4ED7-8BE3-CECB4FF13BF4}"/>
    <cellStyle name="40% - Accent1 7" xfId="763" xr:uid="{7C3F562B-C476-43F9-96FB-0C8006A42512}"/>
    <cellStyle name="40% - Accent1 8" xfId="764" xr:uid="{C8E458D4-8255-4C90-8DAD-C3EE41202E98}"/>
    <cellStyle name="40% - Accent1 9" xfId="765" xr:uid="{9848C984-91AA-4737-851B-4939653D82A3}"/>
    <cellStyle name="40% - Accent2 10" xfId="766" xr:uid="{B0E8561A-D01A-47C9-98C0-25C0EDB81255}"/>
    <cellStyle name="40% - Accent2 11" xfId="767" xr:uid="{C0CAFED1-3948-48C7-B8D6-7B2C0074D439}"/>
    <cellStyle name="40% - Accent2 12" xfId="768" xr:uid="{4E7A7DDB-FD5A-43F4-BB71-27CB697248AF}"/>
    <cellStyle name="40% - Accent2 13" xfId="769" xr:uid="{771C29D6-D80F-4D86-BD40-FA3DE60F5AC8}"/>
    <cellStyle name="40% - Accent2 14" xfId="770" xr:uid="{680EB443-C642-4A40-B50C-62839EB1FDD4}"/>
    <cellStyle name="40% - Accent2 15" xfId="771" xr:uid="{209C5A80-4E32-4201-9510-2BFACC6FEB63}"/>
    <cellStyle name="40% - Accent2 16" xfId="772" xr:uid="{B0B409F3-2D93-49C4-B3E8-D805340A3578}"/>
    <cellStyle name="40% - Accent2 17" xfId="773" xr:uid="{80AF2A5E-5CB9-4E79-8901-832E1570C218}"/>
    <cellStyle name="40% - Accent2 18" xfId="774" xr:uid="{07E12508-DD0A-412D-8ED1-F30CA861C25C}"/>
    <cellStyle name="40% - Accent2 19" xfId="775" xr:uid="{FB2EC814-C295-4F0B-A4F0-AA8539255E40}"/>
    <cellStyle name="40% - Accent2 2" xfId="776" xr:uid="{79BB204F-0DF1-449F-B0D9-DD32EFED1EEA}"/>
    <cellStyle name="40% - Accent2 2 10" xfId="777" xr:uid="{CC745065-8876-409A-96AF-582007A05925}"/>
    <cellStyle name="40% - Accent2 2 11" xfId="778" xr:uid="{14BCBFE2-13FD-4FA7-9062-2230FEA9E3DA}"/>
    <cellStyle name="40% - Accent2 2 12" xfId="779" xr:uid="{57999AA5-AA39-46BD-A8FA-BDB3F69277B0}"/>
    <cellStyle name="40% - Accent2 2 13" xfId="780" xr:uid="{7B7DCEF1-F4A0-46B8-95F8-C33E62338195}"/>
    <cellStyle name="40% - Accent2 2 14" xfId="781" xr:uid="{E5F00BE0-6C1C-4BBC-B1BF-75EF62D62C1F}"/>
    <cellStyle name="40% - Accent2 2 15" xfId="782" xr:uid="{2A2592AF-A259-4435-A69D-9C55535918C9}"/>
    <cellStyle name="40% - Accent2 2 16" xfId="783" xr:uid="{72B317B8-7C07-4045-B4CE-62D17C1B2304}"/>
    <cellStyle name="40% - Accent2 2 17" xfId="784" xr:uid="{FA999EA7-0738-4761-BFFF-794D0D5026C4}"/>
    <cellStyle name="40% - Accent2 2 18" xfId="785" xr:uid="{81A23EC4-902D-4F1F-8ED1-446083B2789B}"/>
    <cellStyle name="40% - Accent2 2 19" xfId="786" xr:uid="{1A2DB139-DA5C-4F8D-A97F-D6819E23D861}"/>
    <cellStyle name="40% - Accent2 2 2" xfId="787" xr:uid="{B2FA8A46-6829-49EA-9009-661EB5637661}"/>
    <cellStyle name="40% - Accent2 2 2 2" xfId="788" xr:uid="{A4162053-6163-4CE6-89AF-AC86AB90BC4E}"/>
    <cellStyle name="40% - Accent2 2 20" xfId="789" xr:uid="{D10AE450-AEBE-44EE-B6AF-5D3955FA4FA8}"/>
    <cellStyle name="40% - Accent2 2 21" xfId="790" xr:uid="{8E7BB0B7-3A01-4C73-815A-711CFB6C312C}"/>
    <cellStyle name="40% - Accent2 2 22" xfId="791" xr:uid="{F2C43F3A-CC42-4830-A298-FA48ED25A9F9}"/>
    <cellStyle name="40% - Accent2 2 23" xfId="792" xr:uid="{B9933A96-5BCE-4EAD-993E-30F7EEDD6B2C}"/>
    <cellStyle name="40% - Accent2 2 3" xfId="793" xr:uid="{F454DE1F-2E98-4C2A-B3B2-89886111DB12}"/>
    <cellStyle name="40% - Accent2 2 4" xfId="794" xr:uid="{5E58ED43-7F5F-4326-899F-1CD7ACB50D7B}"/>
    <cellStyle name="40% - Accent2 2 5" xfId="795" xr:uid="{17D3DD6A-4563-4BA4-8672-737C8EDC75B2}"/>
    <cellStyle name="40% - Accent2 2 6" xfId="796" xr:uid="{AF28178D-D3A4-4C3D-8F1F-1876B0C48650}"/>
    <cellStyle name="40% - Accent2 2 7" xfId="797" xr:uid="{733A05DD-C68B-44DF-B330-BEC98284C978}"/>
    <cellStyle name="40% - Accent2 2 8" xfId="798" xr:uid="{F98DB7C8-D988-4DE1-A5C6-0EE474E08DCF}"/>
    <cellStyle name="40% - Accent2 2 9" xfId="799" xr:uid="{000E2C96-75BE-433A-B944-D0AEEF8BAFC1}"/>
    <cellStyle name="40% - Accent2 2_D&amp;W SCHEDULE_PBEL_TOWER A" xfId="800" xr:uid="{797ABA18-923C-4DBB-B9A3-68C57168C3DA}"/>
    <cellStyle name="40% - Accent2 20" xfId="801" xr:uid="{8D803A12-4788-491E-8085-5A61FC62D0B5}"/>
    <cellStyle name="40% - Accent2 21" xfId="802" xr:uid="{534B5035-0EA6-4047-B818-0DDA0BA31873}"/>
    <cellStyle name="40% - Accent2 22" xfId="803" xr:uid="{EC674216-3665-4470-9FA1-C6CA9C8FAF22}"/>
    <cellStyle name="40% - Accent2 23" xfId="804" xr:uid="{EA96D40A-5BF9-43CD-8C33-B68E70B6316A}"/>
    <cellStyle name="40% - Accent2 24" xfId="805" xr:uid="{702112AD-3DEF-4781-8D03-575A0A19ED65}"/>
    <cellStyle name="40% - Accent2 25" xfId="806" xr:uid="{883BDCF8-3A68-483E-A41F-E59493098CAC}"/>
    <cellStyle name="40% - Accent2 26" xfId="807" xr:uid="{58AECF58-F940-4A87-A5F8-3B19E689C343}"/>
    <cellStyle name="40% - Accent2 27" xfId="808" xr:uid="{F8704BA9-146F-4379-BD56-B27F79E33F8E}"/>
    <cellStyle name="40% - Accent2 28" xfId="809" xr:uid="{AF918734-C7D6-4251-BCA8-9F4B83784632}"/>
    <cellStyle name="40% - Accent2 3" xfId="810" xr:uid="{BF044B23-D040-46C4-81A2-6A1FA576576F}"/>
    <cellStyle name="40% - Accent2 3 2" xfId="811" xr:uid="{86404897-1D12-41DD-97A0-4CC491B4B42C}"/>
    <cellStyle name="40% - Accent2 4" xfId="812" xr:uid="{8C915D34-EDEC-4F30-9915-3DC69343F416}"/>
    <cellStyle name="40% - Accent2 5" xfId="813" xr:uid="{50228949-C5DC-4576-8640-C04D328A6763}"/>
    <cellStyle name="40% - Accent2 6" xfId="814" xr:uid="{23BEC079-020D-4AA9-BCD5-2CF0578FD357}"/>
    <cellStyle name="40% - Accent2 7" xfId="815" xr:uid="{07D0FECC-4C8F-4C59-9AFC-CDC48030B69D}"/>
    <cellStyle name="40% - Accent2 8" xfId="816" xr:uid="{7DC4DF8A-A7F7-43A8-AA2D-5CA115C6EBBC}"/>
    <cellStyle name="40% - Accent2 9" xfId="817" xr:uid="{8990BF08-26A9-412F-9B8C-CEC894CC1AC2}"/>
    <cellStyle name="40% - Accent3 10" xfId="818" xr:uid="{718F92FB-292B-4A73-9435-8DF18DCD9F4B}"/>
    <cellStyle name="40% - Accent3 11" xfId="819" xr:uid="{06D02F27-1513-4441-B597-CA92740B1AF0}"/>
    <cellStyle name="40% - Accent3 12" xfId="820" xr:uid="{D05A060A-109F-4B91-909C-53C7AF17E66B}"/>
    <cellStyle name="40% - Accent3 13" xfId="821" xr:uid="{5299975B-40C8-46C9-B63B-9DEDCC0A0200}"/>
    <cellStyle name="40% - Accent3 14" xfId="822" xr:uid="{B632BDC5-36F2-4DBF-9B4C-2819683A2483}"/>
    <cellStyle name="40% - Accent3 15" xfId="823" xr:uid="{C97CCECA-6F43-4B2C-86F0-4922BC73E9B8}"/>
    <cellStyle name="40% - Accent3 16" xfId="824" xr:uid="{606E2C7E-74EE-40E5-81DB-3277862720D8}"/>
    <cellStyle name="40% - Accent3 17" xfId="825" xr:uid="{B7E67026-0741-43B0-92CB-9B731E3E4D9A}"/>
    <cellStyle name="40% - Accent3 18" xfId="826" xr:uid="{FC293D11-64D4-4443-97E1-CF77BF2EEC7D}"/>
    <cellStyle name="40% - Accent3 19" xfId="827" xr:uid="{58F54256-E2C8-40CF-AE77-808275711934}"/>
    <cellStyle name="40% - Accent3 2" xfId="828" xr:uid="{385DAC3E-DCFB-4913-8897-86548E52F452}"/>
    <cellStyle name="40% - Accent3 2 10" xfId="829" xr:uid="{5B70E501-C76B-4E87-A208-6879AC1834DC}"/>
    <cellStyle name="40% - Accent3 2 11" xfId="830" xr:uid="{FDF09A20-75DD-441D-A918-E726DA1A9A0D}"/>
    <cellStyle name="40% - Accent3 2 12" xfId="831" xr:uid="{DDADF5D3-D17F-43C6-B4BA-9D8EE425CE5F}"/>
    <cellStyle name="40% - Accent3 2 13" xfId="832" xr:uid="{86C3DC39-C822-4E9B-8475-B51CB3212F97}"/>
    <cellStyle name="40% - Accent3 2 14" xfId="833" xr:uid="{A96BFCA9-32B8-4A5D-A1E7-307938BBA5FE}"/>
    <cellStyle name="40% - Accent3 2 15" xfId="834" xr:uid="{AA5A97F1-9A5A-4C40-B526-290E6EEDB385}"/>
    <cellStyle name="40% - Accent3 2 16" xfId="835" xr:uid="{983D92BB-4891-4049-855F-EBA30933EBA5}"/>
    <cellStyle name="40% - Accent3 2 17" xfId="836" xr:uid="{0F79E716-3842-44B2-B615-7C2FFA9504E9}"/>
    <cellStyle name="40% - Accent3 2 18" xfId="837" xr:uid="{FBBFD3DD-AAC4-4241-84EE-1E2E00D65A00}"/>
    <cellStyle name="40% - Accent3 2 19" xfId="838" xr:uid="{BDB8D8E1-E016-467C-8199-F572369535E1}"/>
    <cellStyle name="40% - Accent3 2 2" xfId="839" xr:uid="{E25AE7F8-8F7D-4DAD-A2C1-94C424106ABB}"/>
    <cellStyle name="40% - Accent3 2 2 2" xfId="840" xr:uid="{89FB017B-A647-466F-87BE-D8CE7D1EE858}"/>
    <cellStyle name="40% - Accent3 2 20" xfId="841" xr:uid="{22BE6A37-DA53-4090-B3B9-59699A15907F}"/>
    <cellStyle name="40% - Accent3 2 21" xfId="842" xr:uid="{9578D823-43D1-4CCD-9627-73228895F760}"/>
    <cellStyle name="40% - Accent3 2 22" xfId="843" xr:uid="{38603020-4621-4DC6-BE27-A5569250B868}"/>
    <cellStyle name="40% - Accent3 2 23" xfId="844" xr:uid="{7178E7A2-4656-41E1-8629-0FB557DB6713}"/>
    <cellStyle name="40% - Accent3 2 3" xfId="845" xr:uid="{52903D62-7BA1-4B1F-B140-A037C9EB5C94}"/>
    <cellStyle name="40% - Accent3 2 4" xfId="846" xr:uid="{5E93DD5A-CA1F-481C-9110-591834B563EB}"/>
    <cellStyle name="40% - Accent3 2 5" xfId="847" xr:uid="{EA462625-E3DA-4A25-9F13-CACF0DA1980B}"/>
    <cellStyle name="40% - Accent3 2 6" xfId="848" xr:uid="{16DD945B-7FB4-4C02-B5F9-F569DDCA6491}"/>
    <cellStyle name="40% - Accent3 2 7" xfId="849" xr:uid="{9316E7FC-320E-4D44-B724-77D051BB9702}"/>
    <cellStyle name="40% - Accent3 2 8" xfId="850" xr:uid="{D41406E9-29A6-4918-BF04-AE03E2AA24E6}"/>
    <cellStyle name="40% - Accent3 2 9" xfId="851" xr:uid="{4AA09034-A7F2-4F88-BE68-C445CE0B0672}"/>
    <cellStyle name="40% - Accent3 2_D&amp;W SCHEDULE_PBEL_TOWER A" xfId="852" xr:uid="{A0F7D7E4-51F7-4A46-B9E5-CFA459C08B36}"/>
    <cellStyle name="40% - Accent3 20" xfId="853" xr:uid="{8C168B92-FB0B-4F71-910C-EDEC2FB9D14C}"/>
    <cellStyle name="40% - Accent3 21" xfId="854" xr:uid="{D52DDBB0-D45F-4A44-9FD3-1F016DD51407}"/>
    <cellStyle name="40% - Accent3 22" xfId="855" xr:uid="{71F6C6BC-5F06-46EB-806D-FE5226E01BD9}"/>
    <cellStyle name="40% - Accent3 23" xfId="856" xr:uid="{8325BBBD-2D3D-4C21-88F3-A90DA84E2B42}"/>
    <cellStyle name="40% - Accent3 24" xfId="857" xr:uid="{F1F43D93-2277-4865-BF46-5C9597428C77}"/>
    <cellStyle name="40% - Accent3 25" xfId="858" xr:uid="{21059165-88A7-4572-9613-34ACD74C6A84}"/>
    <cellStyle name="40% - Accent3 26" xfId="859" xr:uid="{471B1B32-5E41-4CF8-85A0-E5F5A651236D}"/>
    <cellStyle name="40% - Accent3 27" xfId="860" xr:uid="{5EC41FDE-5949-40EC-B235-B99D8360E45F}"/>
    <cellStyle name="40% - Accent3 28" xfId="861" xr:uid="{37415759-B3DC-49DB-8B25-6632935F89B4}"/>
    <cellStyle name="40% - Accent3 3" xfId="862" xr:uid="{AB7B5797-5683-482E-BD5C-3FC4F165CA85}"/>
    <cellStyle name="40% - Accent3 3 2" xfId="863" xr:uid="{11578ADE-20D6-4704-8575-E5FB273D2C8F}"/>
    <cellStyle name="40% - Accent3 4" xfId="864" xr:uid="{67E2A63E-7D24-44F2-99CB-F2F76AE55750}"/>
    <cellStyle name="40% - Accent3 5" xfId="865" xr:uid="{980D09A8-0DE8-4D59-9CCA-0D46764DF9BB}"/>
    <cellStyle name="40% - Accent3 6" xfId="866" xr:uid="{FBFCBF15-DD07-4A5B-A275-D39712820FA3}"/>
    <cellStyle name="40% - Accent3 7" xfId="867" xr:uid="{AF1985C8-99D0-432F-807D-D58082FBF0DF}"/>
    <cellStyle name="40% - Accent3 8" xfId="868" xr:uid="{EA744A7F-2D1F-4184-BCE1-204750A7352D}"/>
    <cellStyle name="40% - Accent3 9" xfId="869" xr:uid="{9C1CE162-41BA-4C9D-B460-85A53918ED92}"/>
    <cellStyle name="40% - Accent4 10" xfId="870" xr:uid="{83E76D5A-AE91-48EF-A8A8-E06335ED89E9}"/>
    <cellStyle name="40% - Accent4 11" xfId="871" xr:uid="{48EDBB84-C1E3-42F4-8F04-2219AF5AE818}"/>
    <cellStyle name="40% - Accent4 12" xfId="872" xr:uid="{8DD0D291-C597-4E22-93C2-FC6B1A3CE33B}"/>
    <cellStyle name="40% - Accent4 13" xfId="873" xr:uid="{4A254C2A-0E10-47CC-BEC3-407EB4BA5D1A}"/>
    <cellStyle name="40% - Accent4 14" xfId="874" xr:uid="{2A049B90-E173-4EFD-A80A-5B268D0012EA}"/>
    <cellStyle name="40% - Accent4 15" xfId="875" xr:uid="{29FDFC6F-8C55-4751-9449-467951867E27}"/>
    <cellStyle name="40% - Accent4 16" xfId="876" xr:uid="{A2185860-9CEC-4066-8B1F-6EA434036B67}"/>
    <cellStyle name="40% - Accent4 17" xfId="877" xr:uid="{C5AADC26-6749-4C09-8AE1-7407514F4063}"/>
    <cellStyle name="40% - Accent4 18" xfId="878" xr:uid="{BFC0E3D6-F6F4-453C-BC98-BF41BC33969B}"/>
    <cellStyle name="40% - Accent4 19" xfId="879" xr:uid="{504DF7B4-86FA-48EB-B000-7CC050DC31FA}"/>
    <cellStyle name="40% - Accent4 2" xfId="880" xr:uid="{98DBF307-6805-49B8-A92A-B1C39772F6EB}"/>
    <cellStyle name="40% - Accent4 2 10" xfId="881" xr:uid="{401A0D1D-09C6-41BA-9062-E4A471541D32}"/>
    <cellStyle name="40% - Accent4 2 11" xfId="882" xr:uid="{D695A71C-B13C-423A-8005-649526382D2F}"/>
    <cellStyle name="40% - Accent4 2 12" xfId="883" xr:uid="{CD9CA293-5B04-40F7-A19C-B0050428D291}"/>
    <cellStyle name="40% - Accent4 2 13" xfId="884" xr:uid="{094EF979-DD05-4D9E-A36C-8D1A28C55CDA}"/>
    <cellStyle name="40% - Accent4 2 14" xfId="885" xr:uid="{BD7F3081-636D-4A4F-8F48-EE0E3188AD0D}"/>
    <cellStyle name="40% - Accent4 2 15" xfId="886" xr:uid="{7185330F-0FEA-4814-8B78-EF2EF8572140}"/>
    <cellStyle name="40% - Accent4 2 16" xfId="887" xr:uid="{85646568-65C5-4B9B-B620-91B10E4B5035}"/>
    <cellStyle name="40% - Accent4 2 17" xfId="888" xr:uid="{D5152CD9-BC53-44B6-A840-AF7CFF226132}"/>
    <cellStyle name="40% - Accent4 2 18" xfId="889" xr:uid="{4C7F4039-E495-49D1-8E8D-6EA64EC0C19B}"/>
    <cellStyle name="40% - Accent4 2 19" xfId="890" xr:uid="{1490DD11-D81D-46F7-B24B-E7A76F5B51B0}"/>
    <cellStyle name="40% - Accent4 2 2" xfId="891" xr:uid="{49C78428-CFF4-423F-B40B-CFBC043A0E65}"/>
    <cellStyle name="40% - Accent4 2 2 2" xfId="892" xr:uid="{42B89E21-3653-4646-AA88-2B12EED5C8DB}"/>
    <cellStyle name="40% - Accent4 2 20" xfId="893" xr:uid="{C10C659E-6BB6-40C0-9828-D5C0CF8396A9}"/>
    <cellStyle name="40% - Accent4 2 21" xfId="894" xr:uid="{15127A81-1430-4923-B7F8-B1D11CE578B3}"/>
    <cellStyle name="40% - Accent4 2 22" xfId="895" xr:uid="{3D4C0083-933E-4507-97A2-E75F49D11F26}"/>
    <cellStyle name="40% - Accent4 2 23" xfId="896" xr:uid="{56521AF6-60C5-4F87-A850-151E84197B67}"/>
    <cellStyle name="40% - Accent4 2 3" xfId="897" xr:uid="{E90CFBAD-8D58-41A3-BB8A-9561C739A078}"/>
    <cellStyle name="40% - Accent4 2 4" xfId="898" xr:uid="{769631E3-3B6E-455A-A992-3693150F7CC4}"/>
    <cellStyle name="40% - Accent4 2 5" xfId="899" xr:uid="{F50FC44B-1BE8-4307-A03B-6FAA6DBA5E2C}"/>
    <cellStyle name="40% - Accent4 2 6" xfId="900" xr:uid="{496F62B0-A377-414C-B382-51645458F91E}"/>
    <cellStyle name="40% - Accent4 2 7" xfId="901" xr:uid="{209E0EB0-A741-4131-ABD8-87D7BCD4D8FD}"/>
    <cellStyle name="40% - Accent4 2 8" xfId="902" xr:uid="{A49516F2-3DA5-403B-AB12-57344EDB93CF}"/>
    <cellStyle name="40% - Accent4 2 9" xfId="903" xr:uid="{D3626DE5-AA22-4F47-BF18-210D115900BB}"/>
    <cellStyle name="40% - Accent4 2_D&amp;W SCHEDULE_PBEL_TOWER A" xfId="904" xr:uid="{2FDF09B8-245A-4408-9BCC-8BA084A8F229}"/>
    <cellStyle name="40% - Accent4 20" xfId="905" xr:uid="{7F8B08FC-F539-4436-B0AD-54680C348FF4}"/>
    <cellStyle name="40% - Accent4 21" xfId="906" xr:uid="{BC2E2BA3-F4C3-4DAF-99E4-D84F5201A312}"/>
    <cellStyle name="40% - Accent4 22" xfId="907" xr:uid="{D73C0BDE-513E-4007-A5E6-6DBFC6F1BDFA}"/>
    <cellStyle name="40% - Accent4 23" xfId="908" xr:uid="{DFC26AE8-ADB9-4201-81D4-6BDDD4C65937}"/>
    <cellStyle name="40% - Accent4 24" xfId="909" xr:uid="{951FF1D9-C405-464F-A073-FA8270469D60}"/>
    <cellStyle name="40% - Accent4 25" xfId="910" xr:uid="{C229C7ED-DB8A-4FFA-AFCD-8F3C43D089AF}"/>
    <cellStyle name="40% - Accent4 26" xfId="911" xr:uid="{FB01AD97-202E-45C1-B7A0-7D95B89BA774}"/>
    <cellStyle name="40% - Accent4 27" xfId="912" xr:uid="{94ACF1A4-0C40-419A-88DA-09A4878A73FB}"/>
    <cellStyle name="40% - Accent4 28" xfId="913" xr:uid="{DB080FE0-1AAC-46F2-B25F-E6FA80BD0E33}"/>
    <cellStyle name="40% - Accent4 3" xfId="914" xr:uid="{6A5573C0-75D6-48CF-878D-1F4B9929A8BB}"/>
    <cellStyle name="40% - Accent4 3 2" xfId="915" xr:uid="{9D80E152-DE89-496D-ACA6-27F3B8459A2C}"/>
    <cellStyle name="40% - Accent4 4" xfId="916" xr:uid="{B071A142-4F9A-4DAA-85D3-31F441487C29}"/>
    <cellStyle name="40% - Accent4 5" xfId="917" xr:uid="{B8533D0E-44CB-456C-A8B6-FCD6B428A287}"/>
    <cellStyle name="40% - Accent4 6" xfId="918" xr:uid="{130AE2C1-332D-4D5E-8F5B-416FAAD3303E}"/>
    <cellStyle name="40% - Accent4 7" xfId="919" xr:uid="{5FAB4622-D7B3-4A79-8816-13838737AB5C}"/>
    <cellStyle name="40% - Accent4 8" xfId="920" xr:uid="{0B38519C-59E3-48EE-B3E0-C9734500FAFD}"/>
    <cellStyle name="40% - Accent4 9" xfId="921" xr:uid="{373B7A44-8D78-4C7E-8613-E1AE402AE854}"/>
    <cellStyle name="40% - Accent5 10" xfId="922" xr:uid="{BDBE1663-72E1-435E-8FCD-FEF8A6272037}"/>
    <cellStyle name="40% - Accent5 11" xfId="923" xr:uid="{C3BADE71-12B9-44FD-892E-8732D1A1FF43}"/>
    <cellStyle name="40% - Accent5 12" xfId="924" xr:uid="{32AF8A56-04E5-4708-A08D-02AAADB67CFC}"/>
    <cellStyle name="40% - Accent5 13" xfId="925" xr:uid="{58863A94-8D92-4923-A329-57DC448B34E1}"/>
    <cellStyle name="40% - Accent5 14" xfId="926" xr:uid="{0FAB0DF7-68CD-4AA4-AACE-91A3878ECDED}"/>
    <cellStyle name="40% - Accent5 15" xfId="927" xr:uid="{8AF25C46-28CD-4F1E-B0F7-4169713BEF9D}"/>
    <cellStyle name="40% - Accent5 16" xfId="928" xr:uid="{366FDFED-2B99-4699-B9E7-B2D396A0A11C}"/>
    <cellStyle name="40% - Accent5 17" xfId="929" xr:uid="{25E4D916-2C37-4521-9670-81719A32CB7F}"/>
    <cellStyle name="40% - Accent5 18" xfId="930" xr:uid="{158D8F05-E144-428B-8533-0519D7AA59BE}"/>
    <cellStyle name="40% - Accent5 19" xfId="931" xr:uid="{5FB23570-8561-406D-8823-B78B5D431BD3}"/>
    <cellStyle name="40% - Accent5 2" xfId="932" xr:uid="{16919E2D-17A4-428A-B705-A29E9F38B0C5}"/>
    <cellStyle name="40% - Accent5 2 10" xfId="933" xr:uid="{77D9F6D3-4649-4670-A9CD-2621E7F7B4EF}"/>
    <cellStyle name="40% - Accent5 2 11" xfId="934" xr:uid="{5E203200-EB82-4923-9989-E44142B7D32D}"/>
    <cellStyle name="40% - Accent5 2 12" xfId="935" xr:uid="{BDC58CBD-3D1A-4DA0-9647-8B559AAD71EB}"/>
    <cellStyle name="40% - Accent5 2 13" xfId="936" xr:uid="{941B1B65-A1A9-4025-8AA7-29F965B58B98}"/>
    <cellStyle name="40% - Accent5 2 14" xfId="937" xr:uid="{4C16AE63-838D-4C22-894E-5AF6DCAD1545}"/>
    <cellStyle name="40% - Accent5 2 15" xfId="938" xr:uid="{E8C7D754-E923-4E02-9A74-A48A729BB69B}"/>
    <cellStyle name="40% - Accent5 2 16" xfId="939" xr:uid="{95C1C7B1-74DE-48B7-AF58-5186D47EB929}"/>
    <cellStyle name="40% - Accent5 2 17" xfId="940" xr:uid="{4707A3EF-6A1A-4F7C-A391-8365096CB75C}"/>
    <cellStyle name="40% - Accent5 2 18" xfId="941" xr:uid="{7C0DB856-5740-4AD9-AB26-98D4C4C7086A}"/>
    <cellStyle name="40% - Accent5 2 19" xfId="942" xr:uid="{7B6001B6-D56F-47EA-BCD0-C5B62D6ECEFB}"/>
    <cellStyle name="40% - Accent5 2 2" xfId="943" xr:uid="{CC4E4F51-F1A0-4A77-A297-F8B70B71EF17}"/>
    <cellStyle name="40% - Accent5 2 2 2" xfId="944" xr:uid="{87CFF866-6A6B-4ED6-B55A-31F1624174BA}"/>
    <cellStyle name="40% - Accent5 2 20" xfId="945" xr:uid="{A2012C4C-4EED-4E35-BEAC-0937D0033FFB}"/>
    <cellStyle name="40% - Accent5 2 21" xfId="946" xr:uid="{8D4AB979-FA86-41FF-86FA-3C85DF040ED2}"/>
    <cellStyle name="40% - Accent5 2 22" xfId="947" xr:uid="{F7CBF21D-4738-41F2-B8AA-17D0F350139A}"/>
    <cellStyle name="40% - Accent5 2 23" xfId="948" xr:uid="{3A15897B-5E9D-4F08-BBFB-F0E40F92452C}"/>
    <cellStyle name="40% - Accent5 2 3" xfId="949" xr:uid="{2680A6BB-ECA6-4C04-8F0E-73F4D221288E}"/>
    <cellStyle name="40% - Accent5 2 4" xfId="950" xr:uid="{D22D518F-76B8-40DA-A96F-B98235739284}"/>
    <cellStyle name="40% - Accent5 2 5" xfId="951" xr:uid="{41F16583-CE5B-4759-9246-E4EB341D6F93}"/>
    <cellStyle name="40% - Accent5 2 6" xfId="952" xr:uid="{DB6AECDA-1586-45E9-9479-9581F2E66155}"/>
    <cellStyle name="40% - Accent5 2 7" xfId="953" xr:uid="{4931CA62-1F6B-4F08-947A-8728D76FD2F6}"/>
    <cellStyle name="40% - Accent5 2 8" xfId="954" xr:uid="{E3A14584-B101-4BE9-AE4E-62DAEC290415}"/>
    <cellStyle name="40% - Accent5 2 9" xfId="955" xr:uid="{A8C65F23-C601-424F-BE0A-7A45A4F3695A}"/>
    <cellStyle name="40% - Accent5 2_D&amp;W SCHEDULE_PBEL_TOWER A" xfId="956" xr:uid="{B8B5E870-3B33-4828-8977-40A5CA8B89F1}"/>
    <cellStyle name="40% - Accent5 20" xfId="957" xr:uid="{F5C92F4D-3129-4719-BCBD-DB592B23E94A}"/>
    <cellStyle name="40% - Accent5 21" xfId="958" xr:uid="{95F31BED-8EBD-43B2-A129-2B130138D085}"/>
    <cellStyle name="40% - Accent5 22" xfId="959" xr:uid="{F6E9E870-AFCC-42D5-B49C-4218D33B3C06}"/>
    <cellStyle name="40% - Accent5 23" xfId="960" xr:uid="{88EC7141-5C13-4231-977C-67A0016568D2}"/>
    <cellStyle name="40% - Accent5 24" xfId="961" xr:uid="{CC17741F-BC68-43E8-809B-2EB8682653C6}"/>
    <cellStyle name="40% - Accent5 25" xfId="962" xr:uid="{21DB0183-9CF3-40AE-8D90-725C78C29D3D}"/>
    <cellStyle name="40% - Accent5 26" xfId="963" xr:uid="{B62617E4-CBA8-4B8A-8EDE-4E2E57585FB9}"/>
    <cellStyle name="40% - Accent5 27" xfId="964" xr:uid="{641169E9-D51B-4174-AAC4-9F4A12121755}"/>
    <cellStyle name="40% - Accent5 28" xfId="965" xr:uid="{DB8DC73B-2225-43CB-B596-EE0245117A99}"/>
    <cellStyle name="40% - Accent5 3" xfId="966" xr:uid="{A8D75DD6-ABD7-4FA6-A8EF-325295B9C857}"/>
    <cellStyle name="40% - Accent5 3 2" xfId="967" xr:uid="{C0ED2BE9-3A2B-4738-8142-02C4F841E0A2}"/>
    <cellStyle name="40% - Accent5 4" xfId="968" xr:uid="{81295526-622B-49B0-91ED-C4F49A4FFCB3}"/>
    <cellStyle name="40% - Accent5 5" xfId="969" xr:uid="{F56CA356-90CB-45B7-B3FF-F00DAB318EF7}"/>
    <cellStyle name="40% - Accent5 6" xfId="970" xr:uid="{C2DE3E6A-3FD7-4E62-8389-556860EFEF37}"/>
    <cellStyle name="40% - Accent5 7" xfId="971" xr:uid="{DD4E0E4F-843F-452F-995C-862E9F7D6CE2}"/>
    <cellStyle name="40% - Accent5 8" xfId="972" xr:uid="{2DF4FFB4-B30E-4F1E-ADB6-976FE281C63E}"/>
    <cellStyle name="40% - Accent5 9" xfId="973" xr:uid="{ABCA8DAD-594B-469C-B28D-A9A3DCFD4965}"/>
    <cellStyle name="40% - Accent6 10" xfId="974" xr:uid="{11C1E0B3-53A8-4B55-A185-43CCC015A845}"/>
    <cellStyle name="40% - Accent6 11" xfId="975" xr:uid="{A7246D8F-B763-4C04-BE6D-F59CBB8395AD}"/>
    <cellStyle name="40% - Accent6 12" xfId="976" xr:uid="{AFE44353-DB2E-4277-AA89-8293DDC859A4}"/>
    <cellStyle name="40% - Accent6 13" xfId="977" xr:uid="{958DC407-330D-457E-80A1-DE25CF9A73CC}"/>
    <cellStyle name="40% - Accent6 14" xfId="978" xr:uid="{884917D9-8013-4153-8F23-837629F34B87}"/>
    <cellStyle name="40% - Accent6 15" xfId="979" xr:uid="{B8A5A8BB-4EE8-4477-A416-DAD81AFDA2EE}"/>
    <cellStyle name="40% - Accent6 16" xfId="980" xr:uid="{14011099-9D14-49CF-B7DD-3B3CB4325901}"/>
    <cellStyle name="40% - Accent6 17" xfId="981" xr:uid="{B68D3C14-51B5-482B-B491-4FC2FBA9DE50}"/>
    <cellStyle name="40% - Accent6 18" xfId="982" xr:uid="{CCB767BA-21E4-485B-8675-07CAA328CBD7}"/>
    <cellStyle name="40% - Accent6 19" xfId="983" xr:uid="{A1212AE4-86AA-47B5-B9FE-928B436E5477}"/>
    <cellStyle name="40% - Accent6 2" xfId="984" xr:uid="{67332148-9DC2-40E0-98E7-566726CFCFAC}"/>
    <cellStyle name="40% - Accent6 2 10" xfId="985" xr:uid="{F54342E9-C7ED-4FD1-949F-33CA194B2A4F}"/>
    <cellStyle name="40% - Accent6 2 11" xfId="986" xr:uid="{BFFDED28-0FCB-410E-A8FB-A35584DD2365}"/>
    <cellStyle name="40% - Accent6 2 12" xfId="987" xr:uid="{84706C36-901E-441E-85CF-E8DD0747C519}"/>
    <cellStyle name="40% - Accent6 2 13" xfId="988" xr:uid="{7882EBBA-568B-4A99-AA09-182648978FDC}"/>
    <cellStyle name="40% - Accent6 2 14" xfId="989" xr:uid="{D1BF5B98-F207-4DBE-A1DB-F78D1FD7E857}"/>
    <cellStyle name="40% - Accent6 2 15" xfId="990" xr:uid="{0887080F-8B45-432A-8A1D-DB7F96669843}"/>
    <cellStyle name="40% - Accent6 2 16" xfId="991" xr:uid="{0E4EF109-A5FB-48FD-8ED5-0486F80CADDD}"/>
    <cellStyle name="40% - Accent6 2 17" xfId="992" xr:uid="{871109CA-8E2E-462B-B26A-390443C73DC2}"/>
    <cellStyle name="40% - Accent6 2 18" xfId="993" xr:uid="{44E0E5DA-808A-41E5-ABC0-5ABA9D43275F}"/>
    <cellStyle name="40% - Accent6 2 19" xfId="994" xr:uid="{534C2D68-D2B9-4170-B742-756FBF15ECF3}"/>
    <cellStyle name="40% - Accent6 2 2" xfId="995" xr:uid="{9D34C47A-AA0A-4536-8504-EF6D489A0BAD}"/>
    <cellStyle name="40% - Accent6 2 2 2" xfId="996" xr:uid="{9C294E6C-61C3-4871-85AC-E5E7F46F2EB7}"/>
    <cellStyle name="40% - Accent6 2 20" xfId="997" xr:uid="{E4403C20-B0B5-43C6-BE54-71DE1BED7BD2}"/>
    <cellStyle name="40% - Accent6 2 21" xfId="998" xr:uid="{96A52FE6-AC0C-41FF-911A-9A86CA7E6D87}"/>
    <cellStyle name="40% - Accent6 2 22" xfId="999" xr:uid="{D016C436-99FC-45D6-8FA1-6BB0125ABDE5}"/>
    <cellStyle name="40% - Accent6 2 23" xfId="1000" xr:uid="{F2CA11C8-44A4-4477-A6AC-F2C9EE5DCF6D}"/>
    <cellStyle name="40% - Accent6 2 3" xfId="1001" xr:uid="{06E8FC00-F2EF-4322-ACA8-3854B841557A}"/>
    <cellStyle name="40% - Accent6 2 4" xfId="1002" xr:uid="{2601EC33-699B-487B-BE60-78269592D4CE}"/>
    <cellStyle name="40% - Accent6 2 5" xfId="1003" xr:uid="{96C8C451-6CDC-458B-A41A-42234123C6EA}"/>
    <cellStyle name="40% - Accent6 2 6" xfId="1004" xr:uid="{E46EDC04-3ED3-4855-92F0-1344DF996295}"/>
    <cellStyle name="40% - Accent6 2 7" xfId="1005" xr:uid="{ED5E5797-3C1E-4E43-9647-FA5CDB52AA74}"/>
    <cellStyle name="40% - Accent6 2 8" xfId="1006" xr:uid="{211171FA-1A67-46DA-AE06-547E51B043F4}"/>
    <cellStyle name="40% - Accent6 2 9" xfId="1007" xr:uid="{19A72F3E-E543-4211-A306-02A5487C053F}"/>
    <cellStyle name="40% - Accent6 2_D&amp;W SCHEDULE_PBEL_TOWER A" xfId="1008" xr:uid="{44CF7EEF-0902-412C-9D2D-346C55209E80}"/>
    <cellStyle name="40% - Accent6 20" xfId="1009" xr:uid="{4B263144-1025-44D1-BA9E-A86AB0B1E64D}"/>
    <cellStyle name="40% - Accent6 21" xfId="1010" xr:uid="{DDFF1995-8262-4908-964D-EDE5A226D25F}"/>
    <cellStyle name="40% - Accent6 22" xfId="1011" xr:uid="{6C5C272C-2EA2-4D19-A17F-4739E904091C}"/>
    <cellStyle name="40% - Accent6 23" xfId="1012" xr:uid="{2E5B99FC-2EDC-42A4-BC0E-F73A0710BB2A}"/>
    <cellStyle name="40% - Accent6 24" xfId="1013" xr:uid="{9946485D-06EC-4B09-BBC8-EDD35DB9A9E7}"/>
    <cellStyle name="40% - Accent6 25" xfId="1014" xr:uid="{809DF3CB-693C-4125-895E-746839406827}"/>
    <cellStyle name="40% - Accent6 26" xfId="1015" xr:uid="{325ADED6-A3F9-4518-BC17-2DE717772E46}"/>
    <cellStyle name="40% - Accent6 27" xfId="1016" xr:uid="{BB1EEEB4-1BAC-4939-A50B-7E0354A3CA6C}"/>
    <cellStyle name="40% - Accent6 28" xfId="1017" xr:uid="{99E163D4-A664-46D7-B159-14B07CAB79EE}"/>
    <cellStyle name="40% - Accent6 3" xfId="1018" xr:uid="{F0D65DAF-DD13-4AAA-8989-284C2E4C3930}"/>
    <cellStyle name="40% - Accent6 3 2" xfId="1019" xr:uid="{559CB30A-3DDD-4909-AB2C-0FC27B20DECE}"/>
    <cellStyle name="40% - Accent6 4" xfId="1020" xr:uid="{139C4240-1158-4AF1-A0B3-07039693B0CF}"/>
    <cellStyle name="40% - Accent6 5" xfId="1021" xr:uid="{D3D08DB4-D9A8-4897-A535-1075CF8EF0AC}"/>
    <cellStyle name="40% - Accent6 6" xfId="1022" xr:uid="{8A84AADC-58CA-4C70-9465-3E41A92CE63D}"/>
    <cellStyle name="40% - Accent6 7" xfId="1023" xr:uid="{617480B3-2A7C-49B9-A05B-8DA6F5E4A9BD}"/>
    <cellStyle name="40% - Accent6 8" xfId="1024" xr:uid="{69E3A3F7-04C5-4286-AB30-666251A36238}"/>
    <cellStyle name="40% - Accent6 9" xfId="1025" xr:uid="{82CD12A3-D6D6-4B18-9F36-309090AC227D}"/>
    <cellStyle name="4Decimal" xfId="1026" xr:uid="{3845DCE0-ABBB-49F0-BE06-44022B9569E1}"/>
    <cellStyle name="60% - Accent1 10" xfId="1027" xr:uid="{02FB9009-1EE1-448F-94C5-71FFD4730CD6}"/>
    <cellStyle name="60% - Accent1 11" xfId="1028" xr:uid="{4C40C784-3524-469E-93A3-DA4E0776F85A}"/>
    <cellStyle name="60% - Accent1 12" xfId="1029" xr:uid="{2B856A1E-A6C5-44DC-9AF7-1D98CE941371}"/>
    <cellStyle name="60% - Accent1 13" xfId="1030" xr:uid="{B2736A47-83C4-4629-9A95-C57945F8CFF4}"/>
    <cellStyle name="60% - Accent1 14" xfId="1031" xr:uid="{2D7F6D17-827B-477C-AC91-B5628089A4F5}"/>
    <cellStyle name="60% - Accent1 15" xfId="1032" xr:uid="{2F67F2D2-23B2-4CB5-8405-D3EFB600BABF}"/>
    <cellStyle name="60% - Accent1 16" xfId="1033" xr:uid="{EDFF703D-9F14-48E2-BF9A-F928663A31D3}"/>
    <cellStyle name="60% - Accent1 17" xfId="1034" xr:uid="{B852B17A-77FE-439F-B8AB-B0B97D1246F4}"/>
    <cellStyle name="60% - Accent1 18" xfId="1035" xr:uid="{1F2995AD-0DE9-4044-98D2-3543F6B855F5}"/>
    <cellStyle name="60% - Accent1 19" xfId="1036" xr:uid="{4954C596-0D55-44EB-BC21-C563CB4B42AE}"/>
    <cellStyle name="60% - Accent1 2" xfId="1037" xr:uid="{720BB4B2-A0CD-4150-B53C-EE8BCCCF0C4B}"/>
    <cellStyle name="60% - Accent1 2 10" xfId="1038" xr:uid="{63EEDEAB-2644-4C22-BD2D-55FC32FDA35A}"/>
    <cellStyle name="60% - Accent1 2 11" xfId="1039" xr:uid="{67361268-646B-473A-908D-B117A561D28F}"/>
    <cellStyle name="60% - Accent1 2 12" xfId="1040" xr:uid="{1594DE62-8B1C-422A-A12B-E05962DA48CE}"/>
    <cellStyle name="60% - Accent1 2 13" xfId="1041" xr:uid="{EBF24FDF-BC03-4C7A-BF1B-7874D24AB9AF}"/>
    <cellStyle name="60% - Accent1 2 14" xfId="1042" xr:uid="{D627708F-7CF2-45D9-9D27-62351997E71C}"/>
    <cellStyle name="60% - Accent1 2 15" xfId="1043" xr:uid="{44FE646D-91E0-4279-A046-67021D6B23E3}"/>
    <cellStyle name="60% - Accent1 2 16" xfId="1044" xr:uid="{6B22B9FD-A048-41C7-937B-53FEB576C727}"/>
    <cellStyle name="60% - Accent1 2 17" xfId="1045" xr:uid="{4B84C48D-1B56-458B-BD46-A4A4E7B751BB}"/>
    <cellStyle name="60% - Accent1 2 18" xfId="1046" xr:uid="{8AF4A42D-381C-461F-B5B7-0350E6A55BCF}"/>
    <cellStyle name="60% - Accent1 2 19" xfId="1047" xr:uid="{04AC8DF5-D729-4920-9FD6-F6E3C33DC5B5}"/>
    <cellStyle name="60% - Accent1 2 2" xfId="1048" xr:uid="{D302594C-94CD-4525-B41C-643A42C49364}"/>
    <cellStyle name="60% - Accent1 2 20" xfId="1049" xr:uid="{CD1C4DD4-626C-4ABA-851C-B64DCDCF5532}"/>
    <cellStyle name="60% - Accent1 2 21" xfId="1050" xr:uid="{853E1E08-ADAD-4855-9237-0D63D0B8AEEE}"/>
    <cellStyle name="60% - Accent1 2 22" xfId="1051" xr:uid="{7D780FF2-595F-43E5-B0A3-FAB394149319}"/>
    <cellStyle name="60% - Accent1 2 3" xfId="1052" xr:uid="{FC91AF6D-1CF8-4725-8FAF-3DB353581F29}"/>
    <cellStyle name="60% - Accent1 2 4" xfId="1053" xr:uid="{FBAAA2B7-B3B1-4582-B721-A8FAA68F3586}"/>
    <cellStyle name="60% - Accent1 2 5" xfId="1054" xr:uid="{F928A9A9-FE23-4D67-9281-248EAA69A024}"/>
    <cellStyle name="60% - Accent1 2 6" xfId="1055" xr:uid="{6BD2091B-B08E-44A8-9479-BBAA12BB01CD}"/>
    <cellStyle name="60% - Accent1 2 7" xfId="1056" xr:uid="{32D3DDC5-544F-4FFC-9484-B5538047AC72}"/>
    <cellStyle name="60% - Accent1 2 8" xfId="1057" xr:uid="{06063674-629F-435B-ACE2-34E551F24E4C}"/>
    <cellStyle name="60% - Accent1 2 9" xfId="1058" xr:uid="{25F1342D-4A30-4DEE-9145-320DCB88C1DB}"/>
    <cellStyle name="60% - Accent1 20" xfId="1059" xr:uid="{7F1B8DC2-07F1-465D-AB90-D4D2A2045964}"/>
    <cellStyle name="60% - Accent1 21" xfId="1060" xr:uid="{361955F7-8089-46A0-9639-ED7F940F2C8F}"/>
    <cellStyle name="60% - Accent1 22" xfId="1061" xr:uid="{5D7C1EE1-0AA9-4CC3-8DFD-A53FF5DD1B1E}"/>
    <cellStyle name="60% - Accent1 23" xfId="1062" xr:uid="{885F5F03-4A03-4A3B-AB36-D463134C342E}"/>
    <cellStyle name="60% - Accent1 24" xfId="1063" xr:uid="{661D1FB5-1602-4A67-8855-F58B3D24DF3F}"/>
    <cellStyle name="60% - Accent1 25" xfId="1064" xr:uid="{BB175207-97ED-4121-83B8-8ED644EC7AB1}"/>
    <cellStyle name="60% - Accent1 26" xfId="1065" xr:uid="{93D72581-B272-45AB-B45D-5D725C0E8522}"/>
    <cellStyle name="60% - Accent1 27" xfId="1066" xr:uid="{19A21CB2-2D12-42D9-BB00-1190FED36446}"/>
    <cellStyle name="60% - Accent1 28" xfId="1067" xr:uid="{953CE7C8-C484-4776-878E-6A5A59F434D3}"/>
    <cellStyle name="60% - Accent1 3" xfId="1068" xr:uid="{A02563DF-0324-473B-96F8-33D39ADAA439}"/>
    <cellStyle name="60% - Accent1 4" xfId="1069" xr:uid="{B0A60C7C-C197-4B06-A776-D04899FA9DD4}"/>
    <cellStyle name="60% - Accent1 5" xfId="1070" xr:uid="{2557E9D3-CAE1-4EA5-A66A-2691A52ACB48}"/>
    <cellStyle name="60% - Accent1 6" xfId="1071" xr:uid="{5A4AD804-D3EC-43C6-AD1B-F8EA8BE02448}"/>
    <cellStyle name="60% - Accent1 7" xfId="1072" xr:uid="{0F203ECD-4077-4228-8AC9-386276B37EE7}"/>
    <cellStyle name="60% - Accent1 8" xfId="1073" xr:uid="{B26527E5-9CD6-4D13-972E-58583A62EFDC}"/>
    <cellStyle name="60% - Accent1 9" xfId="1074" xr:uid="{57C10ADA-B6D1-4936-A224-BF7C5B2F8EFC}"/>
    <cellStyle name="60% - Accent2 10" xfId="1075" xr:uid="{2A642568-81D8-4D07-971F-708DE3469D3D}"/>
    <cellStyle name="60% - Accent2 11" xfId="1076" xr:uid="{DE387AA8-D716-44EC-AD13-13B061AA0679}"/>
    <cellStyle name="60% - Accent2 12" xfId="1077" xr:uid="{72E27D15-31CB-488E-8975-139129B76A1E}"/>
    <cellStyle name="60% - Accent2 13" xfId="1078" xr:uid="{EA9E302C-FB6E-4357-9B73-DE1E86D5B53C}"/>
    <cellStyle name="60% - Accent2 14" xfId="1079" xr:uid="{B401F53C-1816-47AC-A0BF-7176117A6BD6}"/>
    <cellStyle name="60% - Accent2 15" xfId="1080" xr:uid="{434B8394-6B03-4E09-B267-CA5513F290D0}"/>
    <cellStyle name="60% - Accent2 16" xfId="1081" xr:uid="{72AE7328-7CC8-47F6-B4FD-5603A584629E}"/>
    <cellStyle name="60% - Accent2 17" xfId="1082" xr:uid="{3CBC3F4E-75B6-4D31-94FC-7E3581E1F3C9}"/>
    <cellStyle name="60% - Accent2 18" xfId="1083" xr:uid="{466D59D6-59D9-4BBD-A61A-A4D089A39C11}"/>
    <cellStyle name="60% - Accent2 19" xfId="1084" xr:uid="{4EEEE643-E950-4FC6-8FD2-A7C7FDEC9242}"/>
    <cellStyle name="60% - Accent2 2" xfId="1085" xr:uid="{FE99E5D6-FC46-41E1-95B9-36016FE32AD8}"/>
    <cellStyle name="60% - Accent2 2 10" xfId="1086" xr:uid="{60CCAB99-5CAE-4F52-BCD5-D8822D1DB244}"/>
    <cellStyle name="60% - Accent2 2 11" xfId="1087" xr:uid="{2F3A66AE-4FE8-485D-B4EE-FF165A8C489C}"/>
    <cellStyle name="60% - Accent2 2 12" xfId="1088" xr:uid="{4B98DAF9-9E1C-4E6E-9C8B-1C8761AC7E90}"/>
    <cellStyle name="60% - Accent2 2 13" xfId="1089" xr:uid="{BDCFF07D-F947-49F1-A697-9506E312F003}"/>
    <cellStyle name="60% - Accent2 2 14" xfId="1090" xr:uid="{A970E552-A8F5-40B4-8814-14735B639AC5}"/>
    <cellStyle name="60% - Accent2 2 15" xfId="1091" xr:uid="{E0E89D3F-9877-427E-885F-A6546189A69A}"/>
    <cellStyle name="60% - Accent2 2 16" xfId="1092" xr:uid="{08CA5A4A-EBA7-431E-A717-ED9DEF2938E5}"/>
    <cellStyle name="60% - Accent2 2 17" xfId="1093" xr:uid="{4938DD5E-6DD8-47D8-A9AE-9890A2C09591}"/>
    <cellStyle name="60% - Accent2 2 18" xfId="1094" xr:uid="{3C1E3393-42B7-41DF-978E-CD37E802FD60}"/>
    <cellStyle name="60% - Accent2 2 19" xfId="1095" xr:uid="{665326FC-23AC-407F-9BC9-482775787253}"/>
    <cellStyle name="60% - Accent2 2 2" xfId="1096" xr:uid="{F5F7C371-7762-441D-8453-927222506703}"/>
    <cellStyle name="60% - Accent2 2 20" xfId="1097" xr:uid="{3451EAC2-B390-410C-BCB4-823334B2D010}"/>
    <cellStyle name="60% - Accent2 2 21" xfId="1098" xr:uid="{E8550E08-585C-4E62-975E-D3718CD135FA}"/>
    <cellStyle name="60% - Accent2 2 22" xfId="1099" xr:uid="{8546A259-6EC3-497D-BAA2-320EBE71DF7B}"/>
    <cellStyle name="60% - Accent2 2 3" xfId="1100" xr:uid="{55C56DBF-2EE1-4ABE-81C2-6673E84188B7}"/>
    <cellStyle name="60% - Accent2 2 4" xfId="1101" xr:uid="{CC750F60-56C5-41AB-91BC-CA2C66D27581}"/>
    <cellStyle name="60% - Accent2 2 5" xfId="1102" xr:uid="{B37AB559-5CC2-4FFD-BC17-A95F4819E545}"/>
    <cellStyle name="60% - Accent2 2 6" xfId="1103" xr:uid="{658FECD4-2C67-4484-97D6-4E58A2204E1C}"/>
    <cellStyle name="60% - Accent2 2 7" xfId="1104" xr:uid="{C3336C8A-A2E1-47E8-A7AE-05B69FCF3457}"/>
    <cellStyle name="60% - Accent2 2 8" xfId="1105" xr:uid="{6B0DE389-BC7E-4566-8E20-0966305CAF02}"/>
    <cellStyle name="60% - Accent2 2 9" xfId="1106" xr:uid="{D57B2C8A-D200-4450-84C1-F7C1B96D34E1}"/>
    <cellStyle name="60% - Accent2 20" xfId="1107" xr:uid="{C9A653A3-5D82-4E65-A2F3-56731C8E5810}"/>
    <cellStyle name="60% - Accent2 21" xfId="1108" xr:uid="{360EB0A1-E6FD-4DDF-82DE-3E5905A7FADD}"/>
    <cellStyle name="60% - Accent2 22" xfId="1109" xr:uid="{5A8D8764-23CA-47C7-9F98-6AB8F8FA282D}"/>
    <cellStyle name="60% - Accent2 23" xfId="1110" xr:uid="{4517E715-46AC-4095-B8B1-171DF28AE6C2}"/>
    <cellStyle name="60% - Accent2 24" xfId="1111" xr:uid="{39734BB2-0DD5-4927-B9EF-AB8569DD15E1}"/>
    <cellStyle name="60% - Accent2 25" xfId="1112" xr:uid="{3CAD9EC1-59B3-4F0B-8BF6-D1A855CF56CF}"/>
    <cellStyle name="60% - Accent2 26" xfId="1113" xr:uid="{5107DC25-652B-4D79-9150-C3E135124428}"/>
    <cellStyle name="60% - Accent2 27" xfId="1114" xr:uid="{3DF742DD-1918-4265-8C09-0BF12676A2BF}"/>
    <cellStyle name="60% - Accent2 28" xfId="1115" xr:uid="{970FCBCD-058B-47A1-B8AB-B08100D4CBBA}"/>
    <cellStyle name="60% - Accent2 3" xfId="1116" xr:uid="{F49F8FC3-832B-423D-9F29-4C8B7CA649BB}"/>
    <cellStyle name="60% - Accent2 4" xfId="1117" xr:uid="{92BB40E3-9368-40DB-935C-D975FC9FF4CF}"/>
    <cellStyle name="60% - Accent2 5" xfId="1118" xr:uid="{2BA96FF1-C170-48B9-A7B2-4772F5B69144}"/>
    <cellStyle name="60% - Accent2 6" xfId="1119" xr:uid="{E375A515-41DC-4698-9F24-98EFE6B13F1F}"/>
    <cellStyle name="60% - Accent2 7" xfId="1120" xr:uid="{77995472-6AAA-46D3-A70F-DA9504F769DC}"/>
    <cellStyle name="60% - Accent2 8" xfId="1121" xr:uid="{F17A3DD4-D881-4A36-8DD1-75A90A3DAD19}"/>
    <cellStyle name="60% - Accent2 9" xfId="1122" xr:uid="{8DD244EA-F19E-457E-ACBC-E8EB5A2BA669}"/>
    <cellStyle name="60% - Accent3 10" xfId="1123" xr:uid="{8765F73F-4EAF-4143-B55A-0467EB995AFF}"/>
    <cellStyle name="60% - Accent3 11" xfId="1124" xr:uid="{84B3B13D-2E48-4FBB-8E59-77E82BA4F483}"/>
    <cellStyle name="60% - Accent3 12" xfId="1125" xr:uid="{47CD2C15-29B5-4B34-962C-60847CD31DE4}"/>
    <cellStyle name="60% - Accent3 13" xfId="1126" xr:uid="{5631E80B-F91C-4850-9171-E05776C93F3A}"/>
    <cellStyle name="60% - Accent3 14" xfId="1127" xr:uid="{05CA7031-1F72-4EE6-AE14-41A429B4A61D}"/>
    <cellStyle name="60% - Accent3 15" xfId="1128" xr:uid="{1D16594A-3928-4E77-8F22-32C2B949596F}"/>
    <cellStyle name="60% - Accent3 16" xfId="1129" xr:uid="{4DC7D453-620B-4978-B81E-EAD6EA5DE7FF}"/>
    <cellStyle name="60% - Accent3 17" xfId="1130" xr:uid="{9AEDF270-856C-4928-9FD0-8AC0620BA0B0}"/>
    <cellStyle name="60% - Accent3 18" xfId="1131" xr:uid="{757DB216-496D-4FC2-AED5-62BB60E9127E}"/>
    <cellStyle name="60% - Accent3 19" xfId="1132" xr:uid="{612FD4C5-F0A0-447C-836D-A4FB83363076}"/>
    <cellStyle name="60% - Accent3 2" xfId="1133" xr:uid="{19975EA1-86AE-4F1A-ADF4-87CD634088C7}"/>
    <cellStyle name="60% - Accent3 2 10" xfId="1134" xr:uid="{8F4187EF-914A-4FDE-AFF4-72621FA67596}"/>
    <cellStyle name="60% - Accent3 2 11" xfId="1135" xr:uid="{96E0BE05-712D-4ADB-ADA9-710E374D58CC}"/>
    <cellStyle name="60% - Accent3 2 12" xfId="1136" xr:uid="{2D7B7A31-4048-42C7-9245-F372CB210CE3}"/>
    <cellStyle name="60% - Accent3 2 13" xfId="1137" xr:uid="{739212A4-8306-4791-A42D-612869E5A1BA}"/>
    <cellStyle name="60% - Accent3 2 14" xfId="1138" xr:uid="{F73F5613-5B21-4D84-A3E8-EFE7A26660D0}"/>
    <cellStyle name="60% - Accent3 2 15" xfId="1139" xr:uid="{6D3BA3AB-77EE-4593-9687-39B5201488BB}"/>
    <cellStyle name="60% - Accent3 2 16" xfId="1140" xr:uid="{FC207078-9303-4769-BBA3-2E6FFFE75071}"/>
    <cellStyle name="60% - Accent3 2 17" xfId="1141" xr:uid="{7BDDC3A3-8272-4962-B1A4-9ABB43F7E526}"/>
    <cellStyle name="60% - Accent3 2 18" xfId="1142" xr:uid="{24AA769E-4A36-4190-A30D-587BDB1F726B}"/>
    <cellStyle name="60% - Accent3 2 19" xfId="1143" xr:uid="{5B8B38F6-492A-4E1C-B45F-BAEC93757B7F}"/>
    <cellStyle name="60% - Accent3 2 2" xfId="1144" xr:uid="{9B801AC0-2FFA-4E2A-9956-A00E1552EE83}"/>
    <cellStyle name="60% - Accent3 2 20" xfId="1145" xr:uid="{EA39B942-EA05-4BFB-870D-81363F8D2845}"/>
    <cellStyle name="60% - Accent3 2 21" xfId="1146" xr:uid="{5E46B5C1-5212-4E76-B13F-654CB503E6C4}"/>
    <cellStyle name="60% - Accent3 2 22" xfId="1147" xr:uid="{DC4323CC-8F5F-4116-A515-48E593856EDA}"/>
    <cellStyle name="60% - Accent3 2 3" xfId="1148" xr:uid="{BBF6F2D8-76FC-4A79-9440-A0E5D712C50F}"/>
    <cellStyle name="60% - Accent3 2 4" xfId="1149" xr:uid="{21D27C3D-0A7F-4A12-A00F-D417ABDFA936}"/>
    <cellStyle name="60% - Accent3 2 5" xfId="1150" xr:uid="{E80F893E-2604-4635-AC90-2069490E486D}"/>
    <cellStyle name="60% - Accent3 2 6" xfId="1151" xr:uid="{3BCC02A6-4A06-44BC-A447-84CD58932C6A}"/>
    <cellStyle name="60% - Accent3 2 7" xfId="1152" xr:uid="{5A1BB89A-2104-4E37-8447-DB9F456CD002}"/>
    <cellStyle name="60% - Accent3 2 8" xfId="1153" xr:uid="{20FC99C0-82CD-4B54-8DD7-0A1EFB05B4A9}"/>
    <cellStyle name="60% - Accent3 2 9" xfId="1154" xr:uid="{33B3201A-1D33-409B-976D-FBAF262C84BF}"/>
    <cellStyle name="60% - Accent3 20" xfId="1155" xr:uid="{1F5C594D-BE27-4F3A-8EC0-8F0D4C164CA2}"/>
    <cellStyle name="60% - Accent3 21" xfId="1156" xr:uid="{FBC14CE4-B488-4993-8A99-11F2B895BE26}"/>
    <cellStyle name="60% - Accent3 22" xfId="1157" xr:uid="{62E8EA41-7222-4A27-9FCA-0DFBEE9F071A}"/>
    <cellStyle name="60% - Accent3 23" xfId="1158" xr:uid="{BA2EAECB-6961-437D-AEDF-3D6EC998CE1B}"/>
    <cellStyle name="60% - Accent3 24" xfId="1159" xr:uid="{10039AC6-4342-44F5-AF8D-349C3751D510}"/>
    <cellStyle name="60% - Accent3 25" xfId="1160" xr:uid="{5F8466D5-F0FA-4C1A-BEDB-1D2E12A6966C}"/>
    <cellStyle name="60% - Accent3 26" xfId="1161" xr:uid="{F116DF0A-580F-4758-BCA6-E2779C3FDCE3}"/>
    <cellStyle name="60% - Accent3 27" xfId="1162" xr:uid="{E932D947-DA0F-4628-9CAD-A5C4552F1F3D}"/>
    <cellStyle name="60% - Accent3 28" xfId="1163" xr:uid="{F33682F0-D5E2-48E1-BB99-3D7F307CD1F8}"/>
    <cellStyle name="60% - Accent3 3" xfId="1164" xr:uid="{83BF093E-552E-49B6-89B4-75675E512EF6}"/>
    <cellStyle name="60% - Accent3 4" xfId="1165" xr:uid="{4E446623-CC10-4739-AE7F-9F83E8A134A1}"/>
    <cellStyle name="60% - Accent3 5" xfId="1166" xr:uid="{BD56AA64-7C02-4D27-AE1C-56F30A11D8C6}"/>
    <cellStyle name="60% - Accent3 6" xfId="1167" xr:uid="{EFB6781F-BF20-48ED-8365-5C5B5AFA5782}"/>
    <cellStyle name="60% - Accent3 7" xfId="1168" xr:uid="{6C05F943-B18A-470D-BAF2-636276908A70}"/>
    <cellStyle name="60% - Accent3 8" xfId="1169" xr:uid="{188571D8-7F89-4A7C-B17C-543A11E48AFF}"/>
    <cellStyle name="60% - Accent3 9" xfId="1170" xr:uid="{6412B18C-C5AB-4CED-9151-3D53D1F4E1D2}"/>
    <cellStyle name="60% - Accent4 10" xfId="1171" xr:uid="{4598750B-9D2D-475C-B2BA-79A666CE4CA3}"/>
    <cellStyle name="60% - Accent4 11" xfId="1172" xr:uid="{52666652-778B-4D2A-B113-B5C9BF90EF19}"/>
    <cellStyle name="60% - Accent4 12" xfId="1173" xr:uid="{5CF43F0B-EDCE-4185-9436-C9AC10F410F9}"/>
    <cellStyle name="60% - Accent4 13" xfId="1174" xr:uid="{79993D7E-3F27-4DF6-A0B4-C81F334A1E0C}"/>
    <cellStyle name="60% - Accent4 14" xfId="1175" xr:uid="{89C05CC4-AAEB-41ED-8990-4E2E4E3384FA}"/>
    <cellStyle name="60% - Accent4 15" xfId="1176" xr:uid="{D46A92C4-F231-482A-8A1F-C5D2C0E9DA6F}"/>
    <cellStyle name="60% - Accent4 16" xfId="1177" xr:uid="{C7015BD1-1149-4616-81C5-C6F17EBAA8BB}"/>
    <cellStyle name="60% - Accent4 17" xfId="1178" xr:uid="{F80CD014-EDBB-4512-BD22-50796F9C918E}"/>
    <cellStyle name="60% - Accent4 18" xfId="1179" xr:uid="{6B2D1945-F33D-4F1B-8B17-094EF2C72D5D}"/>
    <cellStyle name="60% - Accent4 19" xfId="1180" xr:uid="{CFAA8A83-E3B1-4C6B-87CF-B0D66C0CBAC9}"/>
    <cellStyle name="60% - Accent4 2" xfId="1181" xr:uid="{D9DEF13F-7B94-46A3-B509-18EB927753D8}"/>
    <cellStyle name="60% - Accent4 2 10" xfId="1182" xr:uid="{87F1D128-F0BF-4EBB-947C-5BB731F98B75}"/>
    <cellStyle name="60% - Accent4 2 11" xfId="1183" xr:uid="{AAC1BDF2-CF0A-42C9-8CE4-F7BB9582CCE8}"/>
    <cellStyle name="60% - Accent4 2 12" xfId="1184" xr:uid="{0980583B-CB5E-4A52-BD7D-2BF9BCDB3D6E}"/>
    <cellStyle name="60% - Accent4 2 13" xfId="1185" xr:uid="{A78B29AE-0600-41A0-83D5-0948790695DF}"/>
    <cellStyle name="60% - Accent4 2 14" xfId="1186" xr:uid="{C280FCAF-E476-4CA8-BB4C-107C6AB806C0}"/>
    <cellStyle name="60% - Accent4 2 15" xfId="1187" xr:uid="{3D4DC6CE-3810-46EB-9F9C-116189EDBA69}"/>
    <cellStyle name="60% - Accent4 2 16" xfId="1188" xr:uid="{4971382D-1794-4EC2-AE5A-89D5C1CB7D96}"/>
    <cellStyle name="60% - Accent4 2 17" xfId="1189" xr:uid="{E58865A2-B1E6-45CD-A450-F403A78DA7A9}"/>
    <cellStyle name="60% - Accent4 2 18" xfId="1190" xr:uid="{8BA4C0DD-7453-49FE-9B18-A699AC1273D9}"/>
    <cellStyle name="60% - Accent4 2 19" xfId="1191" xr:uid="{64B9D5F0-A3A1-42FF-A1E7-62263FB28048}"/>
    <cellStyle name="60% - Accent4 2 2" xfId="1192" xr:uid="{A6B4BD3E-13DE-49D8-A8EC-00191214165C}"/>
    <cellStyle name="60% - Accent4 2 20" xfId="1193" xr:uid="{A38A759D-5CC8-451F-8A0D-553F60534A62}"/>
    <cellStyle name="60% - Accent4 2 21" xfId="1194" xr:uid="{1C6593EC-A263-4616-B76D-5EEFCADA616F}"/>
    <cellStyle name="60% - Accent4 2 22" xfId="1195" xr:uid="{EEE5B5C0-329A-4225-8B7D-58B93E7B4ABC}"/>
    <cellStyle name="60% - Accent4 2 3" xfId="1196" xr:uid="{E620D2CE-0AE8-48F9-A82D-FFBD5DBB2F54}"/>
    <cellStyle name="60% - Accent4 2 4" xfId="1197" xr:uid="{03A91438-E398-4208-81A4-A18AA3F5A7C7}"/>
    <cellStyle name="60% - Accent4 2 5" xfId="1198" xr:uid="{E54908F5-1426-4E36-9FD8-83AD0B9FCF08}"/>
    <cellStyle name="60% - Accent4 2 6" xfId="1199" xr:uid="{DB6F19B9-2440-4C9E-B080-F71313464C03}"/>
    <cellStyle name="60% - Accent4 2 7" xfId="1200" xr:uid="{0121E5E4-FDCE-41DA-AD01-89ED93E7E51E}"/>
    <cellStyle name="60% - Accent4 2 8" xfId="1201" xr:uid="{F13FBD9C-4787-4F3F-BC0D-062D28105FCA}"/>
    <cellStyle name="60% - Accent4 2 9" xfId="1202" xr:uid="{0876B57A-1E17-468C-AC6F-08321D719248}"/>
    <cellStyle name="60% - Accent4 20" xfId="1203" xr:uid="{371EB687-30A7-4720-A9F0-B9B2387B47C8}"/>
    <cellStyle name="60% - Accent4 21" xfId="1204" xr:uid="{4634F534-837B-4986-99DD-5350B40B0348}"/>
    <cellStyle name="60% - Accent4 22" xfId="1205" xr:uid="{79F363CD-C48B-43E1-82D0-A3439F50BF78}"/>
    <cellStyle name="60% - Accent4 23" xfId="1206" xr:uid="{92979E5E-76D6-4D90-9548-6C57F9345F5B}"/>
    <cellStyle name="60% - Accent4 24" xfId="1207" xr:uid="{B9B44BCC-E8A1-4617-8A81-584F510A0515}"/>
    <cellStyle name="60% - Accent4 25" xfId="1208" xr:uid="{8E4DF18E-C0C9-4478-8D36-1694B87F0513}"/>
    <cellStyle name="60% - Accent4 26" xfId="1209" xr:uid="{74494816-856C-4699-960C-7938A50C36E4}"/>
    <cellStyle name="60% - Accent4 27" xfId="1210" xr:uid="{329952AE-A674-4413-879F-B17167FAC8A2}"/>
    <cellStyle name="60% - Accent4 28" xfId="1211" xr:uid="{6EF63D7B-66AC-4A4F-93D8-493F51292C69}"/>
    <cellStyle name="60% - Accent4 3" xfId="1212" xr:uid="{41C7F6FD-1384-4ED9-AF72-114BF232158D}"/>
    <cellStyle name="60% - Accent4 4" xfId="1213" xr:uid="{78F0BDE7-79CC-4444-8D2B-605AFA7602DC}"/>
    <cellStyle name="60% - Accent4 5" xfId="1214" xr:uid="{226A093E-2313-4019-B984-10677B4B9F6A}"/>
    <cellStyle name="60% - Accent4 6" xfId="1215" xr:uid="{5530B236-2319-4E07-AAC6-FA577935C921}"/>
    <cellStyle name="60% - Accent4 7" xfId="1216" xr:uid="{5ADFE228-7CE5-418A-9FDF-9EB5BBFF028B}"/>
    <cellStyle name="60% - Accent4 8" xfId="1217" xr:uid="{36901A4B-63F0-4D2B-AA1C-BB6AC6E481B8}"/>
    <cellStyle name="60% - Accent4 9" xfId="1218" xr:uid="{C6DFCB07-0158-4A63-BC10-0F34D53737FC}"/>
    <cellStyle name="60% - Accent5 10" xfId="1219" xr:uid="{74BC1411-1C69-44E7-BAEE-4C03DA6099A5}"/>
    <cellStyle name="60% - Accent5 11" xfId="1220" xr:uid="{373DA634-3AD6-4CAF-9372-FE28DDC0F144}"/>
    <cellStyle name="60% - Accent5 12" xfId="1221" xr:uid="{DC4E873C-3605-43B3-B90A-D4CFC1AF7800}"/>
    <cellStyle name="60% - Accent5 13" xfId="1222" xr:uid="{59A9C3E6-A66E-4232-A755-1308F0B0F231}"/>
    <cellStyle name="60% - Accent5 14" xfId="1223" xr:uid="{21EA729E-C6E8-4931-A1EE-D178A8BA13E3}"/>
    <cellStyle name="60% - Accent5 15" xfId="1224" xr:uid="{066A0F3F-55F0-4A9D-AAAB-90BA1C6663DC}"/>
    <cellStyle name="60% - Accent5 16" xfId="1225" xr:uid="{A5FDEB88-4987-41BA-A6A8-57B054FC5458}"/>
    <cellStyle name="60% - Accent5 17" xfId="1226" xr:uid="{70B1D5B1-30C1-4C0C-A1D5-E0C784F5D2AD}"/>
    <cellStyle name="60% - Accent5 18" xfId="1227" xr:uid="{36DCCF38-E516-4861-AA81-3BE4B7A68107}"/>
    <cellStyle name="60% - Accent5 19" xfId="1228" xr:uid="{D6E57D2D-883A-451B-9BF4-45BABE0D0C8D}"/>
    <cellStyle name="60% - Accent5 2" xfId="1229" xr:uid="{CFC0D469-C1AB-49B7-986B-AEFB83F997C2}"/>
    <cellStyle name="60% - Accent5 2 10" xfId="1230" xr:uid="{B0852B83-731D-4D25-BEDE-7E187AB2510C}"/>
    <cellStyle name="60% - Accent5 2 11" xfId="1231" xr:uid="{79F59C0E-9EF2-4636-B07A-68F910F2A90D}"/>
    <cellStyle name="60% - Accent5 2 12" xfId="1232" xr:uid="{E15CB7D4-ED1F-4450-BF35-E0D1DC84DE24}"/>
    <cellStyle name="60% - Accent5 2 13" xfId="1233" xr:uid="{E1DCB267-2AB8-425C-B04C-D72EC74F663B}"/>
    <cellStyle name="60% - Accent5 2 14" xfId="1234" xr:uid="{F01E8799-4B6C-4548-9216-D61CE763016B}"/>
    <cellStyle name="60% - Accent5 2 15" xfId="1235" xr:uid="{CF9A9571-7B96-4296-9415-565D1E8819B9}"/>
    <cellStyle name="60% - Accent5 2 16" xfId="1236" xr:uid="{446E80EB-810D-4EC4-AAF0-2D6E333E590C}"/>
    <cellStyle name="60% - Accent5 2 17" xfId="1237" xr:uid="{76A1C4CE-F66D-471A-8A6D-4DD0AB9BBDC8}"/>
    <cellStyle name="60% - Accent5 2 18" xfId="1238" xr:uid="{EAB50449-4ABB-4692-91AB-7A5379FB1955}"/>
    <cellStyle name="60% - Accent5 2 19" xfId="1239" xr:uid="{DCBD7CC7-780E-4602-B5D4-55D4E9264171}"/>
    <cellStyle name="60% - Accent5 2 2" xfId="1240" xr:uid="{355C2488-38C0-4D36-8EA7-A4222FA008D5}"/>
    <cellStyle name="60% - Accent5 2 20" xfId="1241" xr:uid="{76CDF3D0-286A-476C-9DD4-C414144276C7}"/>
    <cellStyle name="60% - Accent5 2 21" xfId="1242" xr:uid="{4DB9C4EF-DA4E-494D-88E2-AE7F45E005BE}"/>
    <cellStyle name="60% - Accent5 2 22" xfId="1243" xr:uid="{9DE36FD7-AFCD-4283-8E7E-31CAEC08B8AF}"/>
    <cellStyle name="60% - Accent5 2 3" xfId="1244" xr:uid="{DC2069AE-E133-474C-A109-AFF2B07B26C3}"/>
    <cellStyle name="60% - Accent5 2 4" xfId="1245" xr:uid="{C17632F8-9E2D-4093-8CB8-2C0900662638}"/>
    <cellStyle name="60% - Accent5 2 5" xfId="1246" xr:uid="{9F5D888B-5AE6-4115-BE1B-D4FC21E8EFEA}"/>
    <cellStyle name="60% - Accent5 2 6" xfId="1247" xr:uid="{46B1C4B9-A7FA-4D29-848A-A6BE298B6B71}"/>
    <cellStyle name="60% - Accent5 2 7" xfId="1248" xr:uid="{4A0F52B0-4D96-4FE5-B9EB-4309C2A6673A}"/>
    <cellStyle name="60% - Accent5 2 8" xfId="1249" xr:uid="{0DCE5418-F4D1-4C8C-8BE2-C430478F35FB}"/>
    <cellStyle name="60% - Accent5 2 9" xfId="1250" xr:uid="{5BBF908F-01B9-472B-8A82-BD644C7F9B8F}"/>
    <cellStyle name="60% - Accent5 20" xfId="1251" xr:uid="{564EF6E2-5AF9-4030-B483-3E4BC8208A17}"/>
    <cellStyle name="60% - Accent5 21" xfId="1252" xr:uid="{C0C924B4-2D1C-4706-BC3A-419B22CAFF08}"/>
    <cellStyle name="60% - Accent5 22" xfId="1253" xr:uid="{1255E04C-1FF2-4A77-A36B-8CE02EE9375D}"/>
    <cellStyle name="60% - Accent5 23" xfId="1254" xr:uid="{A22099B7-40CB-400A-8A25-083F7ED1F1FE}"/>
    <cellStyle name="60% - Accent5 24" xfId="1255" xr:uid="{44AB3E08-DEFC-4F77-80F1-92F7AA4873D8}"/>
    <cellStyle name="60% - Accent5 25" xfId="1256" xr:uid="{4168ECAC-B8A8-47FB-B2F2-4B3AAEE716FD}"/>
    <cellStyle name="60% - Accent5 26" xfId="1257" xr:uid="{1D57F0D2-3D32-43E3-9B60-88AE417B8FBE}"/>
    <cellStyle name="60% - Accent5 27" xfId="1258" xr:uid="{2EE25712-D6AC-47EE-A722-17C7D4F6D3CC}"/>
    <cellStyle name="60% - Accent5 28" xfId="1259" xr:uid="{D0FF5CD5-7690-460B-A801-F2DFCB683A49}"/>
    <cellStyle name="60% - Accent5 3" xfId="1260" xr:uid="{D741E29B-1E49-4BD5-9539-FC99F110CD42}"/>
    <cellStyle name="60% - Accent5 4" xfId="1261" xr:uid="{5000C3AC-97AE-46ED-8B09-DD3BAAF470A5}"/>
    <cellStyle name="60% - Accent5 5" xfId="1262" xr:uid="{20FAB820-B800-4F9C-A9FA-CEDD48B44231}"/>
    <cellStyle name="60% - Accent5 6" xfId="1263" xr:uid="{821A0726-9B1A-4555-821B-B0C9671D347E}"/>
    <cellStyle name="60% - Accent5 7" xfId="1264" xr:uid="{562751D8-7DC0-4B5E-9B2D-2DFAF51DB95C}"/>
    <cellStyle name="60% - Accent5 8" xfId="1265" xr:uid="{0A3ADBA2-49C8-4FD6-8DFD-8803411B54BB}"/>
    <cellStyle name="60% - Accent5 9" xfId="1266" xr:uid="{58D64456-350A-4B6D-A636-81FDBABBE17D}"/>
    <cellStyle name="60% - Accent6 10" xfId="1267" xr:uid="{7667B8CE-0725-4EF7-B8FC-A5E3003833C4}"/>
    <cellStyle name="60% - Accent6 11" xfId="1268" xr:uid="{B028EF60-8D70-42EC-B93C-9642E30743A6}"/>
    <cellStyle name="60% - Accent6 12" xfId="1269" xr:uid="{51156021-7B7F-4A3C-9BA4-710A7B4B170E}"/>
    <cellStyle name="60% - Accent6 13" xfId="1270" xr:uid="{B3253C61-9C93-4F47-9280-F0CFC4F0FDC9}"/>
    <cellStyle name="60% - Accent6 14" xfId="1271" xr:uid="{2D5303C3-F158-402C-B67F-7999F15C9995}"/>
    <cellStyle name="60% - Accent6 15" xfId="1272" xr:uid="{615B9197-07D8-47C6-8723-45779E4850B1}"/>
    <cellStyle name="60% - Accent6 16" xfId="1273" xr:uid="{B5DEAC96-57E9-45D1-BE18-36FA27361196}"/>
    <cellStyle name="60% - Accent6 17" xfId="1274" xr:uid="{96CFAB57-97E9-4BB9-BA74-CBDA2D65BF79}"/>
    <cellStyle name="60% - Accent6 18" xfId="1275" xr:uid="{E16C4E93-DC61-48E9-AE0C-AED336A13EA7}"/>
    <cellStyle name="60% - Accent6 19" xfId="1276" xr:uid="{6CDA834A-0C0E-41BD-ACF6-B698F030217E}"/>
    <cellStyle name="60% - Accent6 2" xfId="1277" xr:uid="{795574A8-3B1B-4B50-8A19-2445C9F20B73}"/>
    <cellStyle name="60% - Accent6 2 10" xfId="1278" xr:uid="{E7B5B74E-7346-43CC-B9D5-C19917D8928D}"/>
    <cellStyle name="60% - Accent6 2 11" xfId="1279" xr:uid="{0965C22D-AD4B-41FF-89B1-C91213E4347F}"/>
    <cellStyle name="60% - Accent6 2 12" xfId="1280" xr:uid="{468A22D7-9822-4028-81DF-2128B53FFFEB}"/>
    <cellStyle name="60% - Accent6 2 13" xfId="1281" xr:uid="{C9151BF6-188D-46C0-B2BE-34C2F908285C}"/>
    <cellStyle name="60% - Accent6 2 14" xfId="1282" xr:uid="{22F6B4B0-7EB6-4EB2-B105-ECBF16846484}"/>
    <cellStyle name="60% - Accent6 2 15" xfId="1283" xr:uid="{2A86D9DE-D5D7-4720-BD19-0D34558C932B}"/>
    <cellStyle name="60% - Accent6 2 16" xfId="1284" xr:uid="{98C344AF-DE7D-4363-86BE-3380CD678BC7}"/>
    <cellStyle name="60% - Accent6 2 17" xfId="1285" xr:uid="{C81FE3A1-48A3-47BF-96EF-8788267C89F5}"/>
    <cellStyle name="60% - Accent6 2 18" xfId="1286" xr:uid="{AB65A41D-BF15-449A-9D66-CC41F8E4BC16}"/>
    <cellStyle name="60% - Accent6 2 19" xfId="1287" xr:uid="{F74ED6CE-D9BB-434E-9FAD-F56D7CFF5517}"/>
    <cellStyle name="60% - Accent6 2 2" xfId="1288" xr:uid="{80C5309F-CF30-4927-ADAE-083982216E30}"/>
    <cellStyle name="60% - Accent6 2 20" xfId="1289" xr:uid="{35924F7E-CB62-4F43-9ED2-C388B1D090A2}"/>
    <cellStyle name="60% - Accent6 2 21" xfId="1290" xr:uid="{FF06E243-499E-497C-A6DB-2828C0392BF1}"/>
    <cellStyle name="60% - Accent6 2 22" xfId="1291" xr:uid="{C1866539-6EE7-4F03-9BE9-27168B1391D2}"/>
    <cellStyle name="60% - Accent6 2 3" xfId="1292" xr:uid="{55F23ACC-9D31-4EC4-B9C3-3C2FB12570EB}"/>
    <cellStyle name="60% - Accent6 2 4" xfId="1293" xr:uid="{8FA92CC2-C29F-4FA1-A30A-8EB13388D3C7}"/>
    <cellStyle name="60% - Accent6 2 5" xfId="1294" xr:uid="{CA5CB548-AD1E-42CD-8924-2FDA789E94A5}"/>
    <cellStyle name="60% - Accent6 2 6" xfId="1295" xr:uid="{C31704E4-B3F0-4C7B-9F5C-3BE651050D29}"/>
    <cellStyle name="60% - Accent6 2 7" xfId="1296" xr:uid="{33D6703F-D916-47CD-B22E-A00A5A7DCDB5}"/>
    <cellStyle name="60% - Accent6 2 8" xfId="1297" xr:uid="{BC7AB1CB-7BC9-4D0C-8ED3-6AD39A923A35}"/>
    <cellStyle name="60% - Accent6 2 9" xfId="1298" xr:uid="{8643B944-B373-417D-A893-55A1AC50D803}"/>
    <cellStyle name="60% - Accent6 20" xfId="1299" xr:uid="{DC994F02-BD66-49E0-978C-737B305728C7}"/>
    <cellStyle name="60% - Accent6 21" xfId="1300" xr:uid="{33DA4DE6-C0F2-41F3-B594-9BE32EC21F2A}"/>
    <cellStyle name="60% - Accent6 22" xfId="1301" xr:uid="{EEEB5A86-B952-4C5B-8DD5-EE8B618C7596}"/>
    <cellStyle name="60% - Accent6 23" xfId="1302" xr:uid="{7EECA00C-DFE8-4DB6-8662-6DD5937508E0}"/>
    <cellStyle name="60% - Accent6 24" xfId="1303" xr:uid="{B58EADFE-D302-4A43-B321-E7A03F246EEA}"/>
    <cellStyle name="60% - Accent6 25" xfId="1304" xr:uid="{DCAA19CE-A734-45F3-922E-0C7EFDA9D849}"/>
    <cellStyle name="60% - Accent6 26" xfId="1305" xr:uid="{361F2DF5-9B0D-4A93-A6E0-0A85C9806B2C}"/>
    <cellStyle name="60% - Accent6 27" xfId="1306" xr:uid="{E5E8B23D-7ED1-4878-8116-380503442E28}"/>
    <cellStyle name="60% - Accent6 28" xfId="1307" xr:uid="{1A00BDB5-9EF6-4501-9CE1-4640B3A507C7}"/>
    <cellStyle name="60% - Accent6 3" xfId="1308" xr:uid="{C157BA90-01F1-4960-9A60-8F18ACEB960E}"/>
    <cellStyle name="60% - Accent6 4" xfId="1309" xr:uid="{4F46FB5D-628E-4021-B006-D4EC3227B1D1}"/>
    <cellStyle name="60% - Accent6 5" xfId="1310" xr:uid="{B94AAA5A-B00C-46AF-8026-9993BE468FA4}"/>
    <cellStyle name="60% - Accent6 6" xfId="1311" xr:uid="{AB54A411-9323-4046-B58D-AA85480D562E}"/>
    <cellStyle name="60% - Accent6 7" xfId="1312" xr:uid="{DA63C7F4-AA4C-4CB5-9C20-668B097AE712}"/>
    <cellStyle name="60% - Accent6 8" xfId="1313" xr:uid="{2CCD0FD6-2794-4220-AFE2-F8EEF5A488B6}"/>
    <cellStyle name="60% - Accent6 9" xfId="1314" xr:uid="{10488124-B43D-4018-BCC5-6FF93A270AF3}"/>
    <cellStyle name="75" xfId="1315" xr:uid="{DEC3D383-C601-4B82-B402-16D2B26DD505}"/>
    <cellStyle name="A" xfId="1316" xr:uid="{3FD15CD6-A0EB-43B5-B94F-ABC08D1DAB27}"/>
    <cellStyle name="abc" xfId="1317" xr:uid="{4207F2B6-B579-4FCE-A65D-63BB4904061B}"/>
    <cellStyle name="Accent1 10" xfId="1318" xr:uid="{CCEAAF39-347E-4302-A170-0293530FA18B}"/>
    <cellStyle name="Accent1 11" xfId="1319" xr:uid="{999AE39D-B716-47FF-8716-EC7B9DAEB894}"/>
    <cellStyle name="Accent1 12" xfId="1320" xr:uid="{33BEEBB4-98A2-486E-9AEC-32DB13F0BF36}"/>
    <cellStyle name="Accent1 13" xfId="1321" xr:uid="{497C05B7-DC99-4C83-BD66-D7FB685EF291}"/>
    <cellStyle name="Accent1 14" xfId="1322" xr:uid="{87479117-5354-450A-AE9E-ACD5D8B9E6B4}"/>
    <cellStyle name="Accent1 15" xfId="1323" xr:uid="{3BB9FEF4-799B-4655-AC16-D5E91597E871}"/>
    <cellStyle name="Accent1 16" xfId="1324" xr:uid="{E5EC169B-A567-4609-B629-5EFBCD912E97}"/>
    <cellStyle name="Accent1 17" xfId="1325" xr:uid="{95374F66-AD3A-4773-A758-96601F2006B3}"/>
    <cellStyle name="Accent1 18" xfId="1326" xr:uid="{110BF259-6CE3-47D6-8471-03B6DD41DA65}"/>
    <cellStyle name="Accent1 19" xfId="1327" xr:uid="{8E3E42EB-4DBD-47E4-B08F-4D298011AC26}"/>
    <cellStyle name="Accent1 2" xfId="1328" xr:uid="{7BC5693E-00F6-4C0F-A9B2-AF461655F4BD}"/>
    <cellStyle name="Accent1 2 10" xfId="1329" xr:uid="{7D0213D0-9C4D-4E37-9DF5-11ABFDDD72F6}"/>
    <cellStyle name="Accent1 2 11" xfId="1330" xr:uid="{78BE6E68-5DAD-469C-884E-FFC3D7E53098}"/>
    <cellStyle name="Accent1 2 12" xfId="1331" xr:uid="{69480F2C-C3FE-4B06-85DD-46CF6DCD0958}"/>
    <cellStyle name="Accent1 2 13" xfId="1332" xr:uid="{EB0DD5AC-9938-4002-9796-820B0C8301B5}"/>
    <cellStyle name="Accent1 2 14" xfId="1333" xr:uid="{46384327-0FF5-4216-824F-BB1221EA92DB}"/>
    <cellStyle name="Accent1 2 15" xfId="1334" xr:uid="{C77CCC64-70F6-45E7-AC8F-D9CC4A81B435}"/>
    <cellStyle name="Accent1 2 16" xfId="1335" xr:uid="{DD140B91-84EF-458C-BE2B-955ED23EA71C}"/>
    <cellStyle name="Accent1 2 17" xfId="1336" xr:uid="{0CD7DF62-478D-48B7-B521-EBD28976FF0A}"/>
    <cellStyle name="Accent1 2 18" xfId="1337" xr:uid="{09468FFA-A1A4-475E-9D7F-0A08F21A4E14}"/>
    <cellStyle name="Accent1 2 19" xfId="1338" xr:uid="{AF4ADC82-21EC-4AFC-B261-16D82020CE3D}"/>
    <cellStyle name="Accent1 2 2" xfId="1339" xr:uid="{2FD4C455-F6ED-485D-885E-F1210D308D9F}"/>
    <cellStyle name="Accent1 2 20" xfId="1340" xr:uid="{83A46B60-50BB-4BE3-AD15-AACF56DC44C9}"/>
    <cellStyle name="Accent1 2 21" xfId="1341" xr:uid="{3F61E022-327C-471E-A8F7-B4310989B463}"/>
    <cellStyle name="Accent1 2 22" xfId="1342" xr:uid="{83F3104A-577C-4825-81A6-3A20BB29E14D}"/>
    <cellStyle name="Accent1 2 3" xfId="1343" xr:uid="{E8F07FF6-9C0A-4C42-A984-790EC232E40D}"/>
    <cellStyle name="Accent1 2 4" xfId="1344" xr:uid="{D244A6D6-A0EF-4918-A68D-DB82A80487C9}"/>
    <cellStyle name="Accent1 2 5" xfId="1345" xr:uid="{5A9DBE9F-8E4F-40CF-A4D8-30E74E98D6C9}"/>
    <cellStyle name="Accent1 2 6" xfId="1346" xr:uid="{EC2E459A-F469-457D-B9E2-C1080876299B}"/>
    <cellStyle name="Accent1 2 7" xfId="1347" xr:uid="{C4FB6F45-DD74-4915-A63C-5FC191A03BE2}"/>
    <cellStyle name="Accent1 2 8" xfId="1348" xr:uid="{B38834BA-43D0-4788-8835-E36B6C2C2105}"/>
    <cellStyle name="Accent1 2 9" xfId="1349" xr:uid="{80FEF2EB-DC58-44E4-981E-D0EA675BCE88}"/>
    <cellStyle name="Accent1 20" xfId="1350" xr:uid="{09E9E620-9E79-4330-80B7-ADB47078C524}"/>
    <cellStyle name="Accent1 21" xfId="1351" xr:uid="{21E485CA-17F6-4596-8E90-7CBE21475277}"/>
    <cellStyle name="Accent1 22" xfId="1352" xr:uid="{8891EE21-BD2C-4050-B654-5D4893D2C8FA}"/>
    <cellStyle name="Accent1 23" xfId="1353" xr:uid="{D8D16A0C-3E82-46B9-9B79-0923473A5F89}"/>
    <cellStyle name="Accent1 24" xfId="1354" xr:uid="{428A4E8D-7749-45B8-8A79-F043E107706A}"/>
    <cellStyle name="Accent1 25" xfId="1355" xr:uid="{B28CC822-D85C-4FF3-928B-E9FEE82FFDC9}"/>
    <cellStyle name="Accent1 26" xfId="1356" xr:uid="{5FD349F0-7694-40DC-B119-355597364703}"/>
    <cellStyle name="Accent1 27" xfId="1357" xr:uid="{0F8A32AE-9B2A-4AEC-ABBC-A546B9F79D8B}"/>
    <cellStyle name="Accent1 28" xfId="1358" xr:uid="{7D8B90BA-0CAB-4C6C-B0EA-B3A4D8FCB14D}"/>
    <cellStyle name="Accent1 3" xfId="1359" xr:uid="{6ECFDBA1-3758-48A6-90C7-A91193F1C20E}"/>
    <cellStyle name="Accent1 4" xfId="1360" xr:uid="{7FCFD872-31E6-4023-9074-15C1A57C144B}"/>
    <cellStyle name="Accent1 5" xfId="1361" xr:uid="{7FB73B19-7ED0-409A-AFDF-E620A3C1C911}"/>
    <cellStyle name="Accent1 6" xfId="1362" xr:uid="{F3FC9447-9DB5-49A9-A407-8FDBDBFF6A4B}"/>
    <cellStyle name="Accent1 7" xfId="1363" xr:uid="{DE318373-DBC7-45E4-A7B5-326AC49616E0}"/>
    <cellStyle name="Accent1 8" xfId="1364" xr:uid="{4D365C2C-578E-4B44-8C60-822CBD59F181}"/>
    <cellStyle name="Accent1 9" xfId="1365" xr:uid="{1F36E741-92C8-45E0-9B65-64CFCBED0BFE}"/>
    <cellStyle name="Accent2 10" xfId="1366" xr:uid="{88EF6F8B-D1DE-4D8F-881A-7119FD1FD28C}"/>
    <cellStyle name="Accent2 11" xfId="1367" xr:uid="{3A79A10D-60F6-4A22-BD00-1622BB63229A}"/>
    <cellStyle name="Accent2 12" xfId="1368" xr:uid="{3B399D2E-4224-43E5-BB74-42A6B9623877}"/>
    <cellStyle name="Accent2 13" xfId="1369" xr:uid="{66554A7B-5223-428D-A8DF-50AEC5CDE217}"/>
    <cellStyle name="Accent2 14" xfId="1370" xr:uid="{1C98FF1E-68D4-406E-B8AC-00C38522DE22}"/>
    <cellStyle name="Accent2 15" xfId="1371" xr:uid="{B2D9D989-09FB-43D3-8539-3E62B562F672}"/>
    <cellStyle name="Accent2 16" xfId="1372" xr:uid="{95A767D2-3E8D-4AF2-B8E8-0E534FDEF305}"/>
    <cellStyle name="Accent2 17" xfId="1373" xr:uid="{92DDDAB3-B622-416B-8440-970459E5FFFA}"/>
    <cellStyle name="Accent2 18" xfId="1374" xr:uid="{EB33E631-AFEB-4FB5-AE4C-C146030AA1A1}"/>
    <cellStyle name="Accent2 19" xfId="1375" xr:uid="{EEEB2D72-7F72-474E-A20E-52532DAB4AEE}"/>
    <cellStyle name="Accent2 2" xfId="1376" xr:uid="{330AD35C-A236-4C6D-974C-EECE7B3B5F85}"/>
    <cellStyle name="Accent2 2 10" xfId="1377" xr:uid="{022ADD98-E48C-4774-9521-3D9F50372910}"/>
    <cellStyle name="Accent2 2 11" xfId="1378" xr:uid="{DD1D080E-23D5-4C00-97C4-41FFEC58BBC9}"/>
    <cellStyle name="Accent2 2 12" xfId="1379" xr:uid="{C2CAD31A-56C3-4DB4-B9BB-9B75B173CE94}"/>
    <cellStyle name="Accent2 2 13" xfId="1380" xr:uid="{4CFE6E42-E875-4B2F-A8B2-0B1F5D4658EF}"/>
    <cellStyle name="Accent2 2 14" xfId="1381" xr:uid="{8F7921A5-38B3-49C9-AB85-9E738D5E9048}"/>
    <cellStyle name="Accent2 2 15" xfId="1382" xr:uid="{E7097E74-C9A1-4107-BFFB-55DC5FCFF8F6}"/>
    <cellStyle name="Accent2 2 16" xfId="1383" xr:uid="{5E9B9A62-F40C-4805-A955-9AF384B4871E}"/>
    <cellStyle name="Accent2 2 17" xfId="1384" xr:uid="{2FD9E1B8-3B76-4945-AB4E-6673772FAFFD}"/>
    <cellStyle name="Accent2 2 18" xfId="1385" xr:uid="{9CB6ACB4-BEAA-47EF-8A07-2B04CAE5E4B8}"/>
    <cellStyle name="Accent2 2 19" xfId="1386" xr:uid="{42DFEBA3-297D-4870-A3B3-D75D985B78B2}"/>
    <cellStyle name="Accent2 2 2" xfId="1387" xr:uid="{E19944F1-9011-4F4B-B9BE-120507F45903}"/>
    <cellStyle name="Accent2 2 20" xfId="1388" xr:uid="{DE43B1FE-6C80-4349-A7C2-34D5D9D38547}"/>
    <cellStyle name="Accent2 2 21" xfId="1389" xr:uid="{E849BCBD-7BAE-41F8-9E42-3E49D8A1C808}"/>
    <cellStyle name="Accent2 2 22" xfId="1390" xr:uid="{BDFA70D9-884B-46DC-B8E3-D3A8EB36810C}"/>
    <cellStyle name="Accent2 2 3" xfId="1391" xr:uid="{DC5C90A0-1E68-4794-85A7-39E4E0FE1237}"/>
    <cellStyle name="Accent2 2 4" xfId="1392" xr:uid="{C7E01344-58E8-4B0A-B466-49C152B105BB}"/>
    <cellStyle name="Accent2 2 5" xfId="1393" xr:uid="{B049D8B7-90FF-4FBD-9504-9E19A63A125B}"/>
    <cellStyle name="Accent2 2 6" xfId="1394" xr:uid="{436AE5E2-5DEF-4E20-A9D4-842C78C3AC95}"/>
    <cellStyle name="Accent2 2 7" xfId="1395" xr:uid="{EF9D785F-201B-4371-9D02-E45858001394}"/>
    <cellStyle name="Accent2 2 8" xfId="1396" xr:uid="{0F9892CB-C140-4E13-86D7-544FB3F6C6C2}"/>
    <cellStyle name="Accent2 2 9" xfId="1397" xr:uid="{6721B008-9A37-424E-A8F6-CF2150835FB4}"/>
    <cellStyle name="Accent2 20" xfId="1398" xr:uid="{CE180A2D-A46C-4A6D-835E-C9951D64DD56}"/>
    <cellStyle name="Accent2 21" xfId="1399" xr:uid="{C21321D0-3A7E-496A-84BB-F0EBCCECF5A7}"/>
    <cellStyle name="Accent2 22" xfId="1400" xr:uid="{6ED49725-04AA-4C0B-A372-7F79402CCCD9}"/>
    <cellStyle name="Accent2 23" xfId="1401" xr:uid="{1A070655-793E-4C15-ADC0-E84D3D06B456}"/>
    <cellStyle name="Accent2 24" xfId="1402" xr:uid="{87B60040-4C1D-4EBB-AF1E-E49B3E4B273F}"/>
    <cellStyle name="Accent2 25" xfId="1403" xr:uid="{DB09D018-5B52-4752-BBAD-F58F8241CA4A}"/>
    <cellStyle name="Accent2 26" xfId="1404" xr:uid="{263CCC5C-0A05-40D9-BDBE-6E39059326B2}"/>
    <cellStyle name="Accent2 27" xfId="1405" xr:uid="{43951395-4633-474E-94F3-EA2CAB34A04F}"/>
    <cellStyle name="Accent2 28" xfId="1406" xr:uid="{A9BA5179-6AB7-495D-805D-F66801DB8055}"/>
    <cellStyle name="Accent2 3" xfId="1407" xr:uid="{51F16ECF-B5AD-4E83-BC1E-97610BB85EA3}"/>
    <cellStyle name="Accent2 4" xfId="1408" xr:uid="{E3543B17-BF88-4239-9653-7BB05AA457DD}"/>
    <cellStyle name="Accent2 5" xfId="1409" xr:uid="{1B0A0BE5-5EA5-49F6-B41A-0F6433C1EA17}"/>
    <cellStyle name="Accent2 6" xfId="1410" xr:uid="{4D75EA4D-88CA-48C4-8D9F-2351F0B24D71}"/>
    <cellStyle name="Accent2 7" xfId="1411" xr:uid="{1F5125A5-9735-42E0-A6D0-260BC060B7B8}"/>
    <cellStyle name="Accent2 8" xfId="1412" xr:uid="{028D7A83-4CF0-4871-8721-367F11C5BC64}"/>
    <cellStyle name="Accent2 9" xfId="1413" xr:uid="{D0B18A1B-810A-4E03-A73D-7C7FAC97A3DC}"/>
    <cellStyle name="Accent3 10" xfId="1414" xr:uid="{E7DB4EF7-D40B-4FEE-B013-75EC5BCE8D36}"/>
    <cellStyle name="Accent3 11" xfId="1415" xr:uid="{5A3BF820-A277-406D-A48B-D3B38497807D}"/>
    <cellStyle name="Accent3 12" xfId="1416" xr:uid="{36A413FF-8DFD-48E7-AEF1-B23B106B2269}"/>
    <cellStyle name="Accent3 13" xfId="1417" xr:uid="{CE6A0E0B-97E5-4ABA-86D9-1045F8C7F4E0}"/>
    <cellStyle name="Accent3 14" xfId="1418" xr:uid="{1552B3AA-97E2-4731-8870-8948F5B97750}"/>
    <cellStyle name="Accent3 15" xfId="1419" xr:uid="{D1747FB4-0000-4A29-A6FE-4247D06FDA2F}"/>
    <cellStyle name="Accent3 16" xfId="1420" xr:uid="{7732D0EA-0F3F-4333-BE3A-9C54E7AB5B45}"/>
    <cellStyle name="Accent3 17" xfId="1421" xr:uid="{25C9D684-1925-4790-BEDD-311F4A1DE928}"/>
    <cellStyle name="Accent3 18" xfId="1422" xr:uid="{784159CC-CF68-4185-A582-C33B65CF56DC}"/>
    <cellStyle name="Accent3 19" xfId="1423" xr:uid="{433053CD-EF4B-4CB6-9A64-862E3086246A}"/>
    <cellStyle name="Accent3 2" xfId="1424" xr:uid="{85AC3B62-B90F-4CAA-B54E-4F4FC3FEF969}"/>
    <cellStyle name="Accent3 2 10" xfId="1425" xr:uid="{60C549CB-FF7E-435D-8477-3B962BADA547}"/>
    <cellStyle name="Accent3 2 11" xfId="1426" xr:uid="{5B97817B-8B94-48F1-A07F-15E8A4551C67}"/>
    <cellStyle name="Accent3 2 12" xfId="1427" xr:uid="{0063D225-AD58-4613-8CA4-71C8F1DCC2B2}"/>
    <cellStyle name="Accent3 2 13" xfId="1428" xr:uid="{2FFAACA4-4EB8-410D-AEBF-3DBD97A2EA71}"/>
    <cellStyle name="Accent3 2 14" xfId="1429" xr:uid="{7E4259BA-4649-4047-8961-7C4B430E1A56}"/>
    <cellStyle name="Accent3 2 15" xfId="1430" xr:uid="{A885ED3C-6954-4684-90CA-E997B07DDCAC}"/>
    <cellStyle name="Accent3 2 16" xfId="1431" xr:uid="{EA9B0C96-6379-4590-9161-F2E897959278}"/>
    <cellStyle name="Accent3 2 17" xfId="1432" xr:uid="{E1C0A7C7-D55C-4FFA-9802-4D6ED065D474}"/>
    <cellStyle name="Accent3 2 18" xfId="1433" xr:uid="{E3DC3D2B-B589-4B39-B201-33373263B2DB}"/>
    <cellStyle name="Accent3 2 19" xfId="1434" xr:uid="{33F6204A-2BCA-48E6-B2F1-1DEA0EE3BD77}"/>
    <cellStyle name="Accent3 2 2" xfId="1435" xr:uid="{E65F6FBD-4C23-469D-A3E4-5042B3D79C94}"/>
    <cellStyle name="Accent3 2 20" xfId="1436" xr:uid="{8213F838-1424-401A-9C2A-C18539AEF4F9}"/>
    <cellStyle name="Accent3 2 21" xfId="1437" xr:uid="{777FA2C6-B8DF-4776-85E4-64F2DD753845}"/>
    <cellStyle name="Accent3 2 22" xfId="1438" xr:uid="{2FD9C77B-BDD6-44EF-9A73-8FA9B14146C8}"/>
    <cellStyle name="Accent3 2 3" xfId="1439" xr:uid="{15269A29-95EB-45BD-8808-BB80CAA953A8}"/>
    <cellStyle name="Accent3 2 4" xfId="1440" xr:uid="{B9770734-96A0-438A-A3BA-B9B93E0AE2B7}"/>
    <cellStyle name="Accent3 2 5" xfId="1441" xr:uid="{269E80B4-0D04-41FC-9621-851F02379F01}"/>
    <cellStyle name="Accent3 2 6" xfId="1442" xr:uid="{9997919D-01E9-4FF1-BFA2-16FB10F16E0F}"/>
    <cellStyle name="Accent3 2 7" xfId="1443" xr:uid="{A2794191-62A4-4829-A696-2ED3A72059FC}"/>
    <cellStyle name="Accent3 2 8" xfId="1444" xr:uid="{062E40EA-4A1A-45C0-95CC-47EDF771C253}"/>
    <cellStyle name="Accent3 2 9" xfId="1445" xr:uid="{8F6F9950-E322-4973-9FF8-5ECF6FAA9D48}"/>
    <cellStyle name="Accent3 20" xfId="1446" xr:uid="{0ECF4EA4-7B1B-46C7-8581-56480CF27184}"/>
    <cellStyle name="Accent3 21" xfId="1447" xr:uid="{95FDA58E-DECB-47A2-87E8-B1708F1CFAE5}"/>
    <cellStyle name="Accent3 22" xfId="1448" xr:uid="{14A309DB-4AC6-4AAA-8BBF-DB266677187D}"/>
    <cellStyle name="Accent3 23" xfId="1449" xr:uid="{3C7A1CF8-4788-4862-A2F2-7AC0EDC2E197}"/>
    <cellStyle name="Accent3 24" xfId="1450" xr:uid="{6EF2BFF6-B559-416A-88E2-C442078BE956}"/>
    <cellStyle name="Accent3 25" xfId="1451" xr:uid="{D93391F9-37C2-4AC5-B7C1-8162C4251110}"/>
    <cellStyle name="Accent3 26" xfId="1452" xr:uid="{4366437C-9E6A-4CEF-A50F-F5BB5B97CD7C}"/>
    <cellStyle name="Accent3 27" xfId="1453" xr:uid="{78591355-B3E3-4E93-93AF-9E9B06F6F916}"/>
    <cellStyle name="Accent3 28" xfId="1454" xr:uid="{2B7E8DE2-D3E8-4556-99CE-DA8EEB5781BF}"/>
    <cellStyle name="Accent3 3" xfId="1455" xr:uid="{9A170D5B-7BD4-4D65-B060-55D05295786A}"/>
    <cellStyle name="Accent3 4" xfId="1456" xr:uid="{09046FF4-F483-4501-838F-7ECBF8218C6E}"/>
    <cellStyle name="Accent3 5" xfId="1457" xr:uid="{31B5D45E-40A8-4BDD-A499-DB06273E68C9}"/>
    <cellStyle name="Accent3 6" xfId="1458" xr:uid="{F1750031-4FD0-4BF1-BA59-FD5A9C13B4C2}"/>
    <cellStyle name="Accent3 7" xfId="1459" xr:uid="{8B001961-1178-40D0-8CB1-55D0A2F9351D}"/>
    <cellStyle name="Accent3 8" xfId="1460" xr:uid="{2081421D-E9A9-465A-AAC0-23496AA07486}"/>
    <cellStyle name="Accent3 9" xfId="1461" xr:uid="{CB599CEE-081E-4CAC-8B84-55AC190DBC8D}"/>
    <cellStyle name="Accent4 10" xfId="1462" xr:uid="{3BD21471-2BCF-4A4A-BDD9-A9AB352164B5}"/>
    <cellStyle name="Accent4 11" xfId="1463" xr:uid="{050129D0-8BD2-4178-B8D6-52971FF62EF7}"/>
    <cellStyle name="Accent4 12" xfId="1464" xr:uid="{55742924-5266-435B-95B4-939D696224D7}"/>
    <cellStyle name="Accent4 13" xfId="1465" xr:uid="{8B6FBF5E-B5AF-461D-B138-84DBBFD4071F}"/>
    <cellStyle name="Accent4 14" xfId="1466" xr:uid="{2D346D6E-6D85-4315-B191-9126C36DB750}"/>
    <cellStyle name="Accent4 15" xfId="1467" xr:uid="{8E162A9D-297C-4C31-9864-4CDE9B792E20}"/>
    <cellStyle name="Accent4 16" xfId="1468" xr:uid="{C50345E1-C6A9-48F5-9C2E-5668035ED22B}"/>
    <cellStyle name="Accent4 17" xfId="1469" xr:uid="{F76E117B-BE74-44B5-8419-3311CD278C5D}"/>
    <cellStyle name="Accent4 18" xfId="1470" xr:uid="{D844FEAB-563F-4C9F-A51E-DD124EC1E15F}"/>
    <cellStyle name="Accent4 19" xfId="1471" xr:uid="{F07275CC-46B3-4137-9BD5-67DF05D48AE8}"/>
    <cellStyle name="Accent4 2" xfId="1472" xr:uid="{CB108272-A3BE-4FE8-99FC-D9F25EBE7DF1}"/>
    <cellStyle name="Accent4 2 10" xfId="1473" xr:uid="{EDF08800-B399-4B6C-84C0-8876F86CD975}"/>
    <cellStyle name="Accent4 2 11" xfId="1474" xr:uid="{495EE8E7-3155-405C-B11A-EAF9E95603F8}"/>
    <cellStyle name="Accent4 2 12" xfId="1475" xr:uid="{D006E225-2401-42AB-A5B8-E9C8FBB99627}"/>
    <cellStyle name="Accent4 2 13" xfId="1476" xr:uid="{210192AD-EE07-47C4-A20F-0E72813C1F17}"/>
    <cellStyle name="Accent4 2 14" xfId="1477" xr:uid="{1D50393C-5E7A-4EE7-BF4E-67403BDE633D}"/>
    <cellStyle name="Accent4 2 15" xfId="1478" xr:uid="{7802A5BD-9105-49EE-87BA-E90E136FFBCC}"/>
    <cellStyle name="Accent4 2 16" xfId="1479" xr:uid="{567D1190-B766-4132-B2AD-13A138E8AC73}"/>
    <cellStyle name="Accent4 2 17" xfId="1480" xr:uid="{FB177AC2-CECF-410F-8384-AB830E72B21C}"/>
    <cellStyle name="Accent4 2 18" xfId="1481" xr:uid="{C2BDAA0A-C7A5-4C19-A059-D2953400217D}"/>
    <cellStyle name="Accent4 2 19" xfId="1482" xr:uid="{177F9F0A-40DC-405B-A951-C15DBE82930D}"/>
    <cellStyle name="Accent4 2 2" xfId="1483" xr:uid="{CA6DD991-5015-4B0E-9475-63E0751AACE4}"/>
    <cellStyle name="Accent4 2 20" xfId="1484" xr:uid="{F3B216EA-A7E7-42FC-AED1-08DC47CFDB0F}"/>
    <cellStyle name="Accent4 2 21" xfId="1485" xr:uid="{169845D1-E11A-42CD-8E52-93054D5760B1}"/>
    <cellStyle name="Accent4 2 22" xfId="1486" xr:uid="{4C556317-6A27-428F-9798-13BA5F25B24E}"/>
    <cellStyle name="Accent4 2 3" xfId="1487" xr:uid="{3EABF87C-238C-44E5-9E9D-E355C1CC9C05}"/>
    <cellStyle name="Accent4 2 4" xfId="1488" xr:uid="{8440DD8C-7790-4967-BA8D-77E34293C8B0}"/>
    <cellStyle name="Accent4 2 5" xfId="1489" xr:uid="{33ABC0E7-72F7-46D6-B629-F69778F44B55}"/>
    <cellStyle name="Accent4 2 6" xfId="1490" xr:uid="{F9264E07-23A7-4BA8-A1E9-94C92F48A2E8}"/>
    <cellStyle name="Accent4 2 7" xfId="1491" xr:uid="{014E867A-23D7-4C11-BCF3-681913E83A2D}"/>
    <cellStyle name="Accent4 2 8" xfId="1492" xr:uid="{EA9A08B5-36EC-4B07-8D26-5D51BB6B79DA}"/>
    <cellStyle name="Accent4 2 9" xfId="1493" xr:uid="{EEA83CEB-263C-4BA7-83AE-D127AEDE9F4B}"/>
    <cellStyle name="Accent4 20" xfId="1494" xr:uid="{CED831E8-8C8F-43CE-A9B3-372F6A48AFD9}"/>
    <cellStyle name="Accent4 21" xfId="1495" xr:uid="{2D36B5AE-23D6-4B73-BF1B-3C9A65CAF345}"/>
    <cellStyle name="Accent4 22" xfId="1496" xr:uid="{693B53C0-ED70-4B68-80BB-8ACDB524C82D}"/>
    <cellStyle name="Accent4 23" xfId="1497" xr:uid="{9F950D77-F654-4216-8B5E-DEC024840F94}"/>
    <cellStyle name="Accent4 24" xfId="1498" xr:uid="{5CB3F6F5-DE36-44D5-8BE5-D901D08101B0}"/>
    <cellStyle name="Accent4 25" xfId="1499" xr:uid="{F28BDD7C-4E7D-4C80-B1AA-63C2B9600CDD}"/>
    <cellStyle name="Accent4 26" xfId="1500" xr:uid="{9AF834C8-B1EA-48E5-A1DB-5FA96C469893}"/>
    <cellStyle name="Accent4 27" xfId="1501" xr:uid="{AADC3633-24F7-4613-AD7A-1F4D818B08A4}"/>
    <cellStyle name="Accent4 28" xfId="1502" xr:uid="{61E399C3-D6B4-4E5B-B214-DA904AAAC498}"/>
    <cellStyle name="Accent4 3" xfId="1503" xr:uid="{98ED69B4-42AB-4D3D-8CDA-310BB22B29B8}"/>
    <cellStyle name="Accent4 4" xfId="1504" xr:uid="{503DD311-D944-404F-B0B7-0EA7C625D2D7}"/>
    <cellStyle name="Accent4 5" xfId="1505" xr:uid="{45C1EADC-AE08-4532-8243-DB64B468F2E9}"/>
    <cellStyle name="Accent4 6" xfId="1506" xr:uid="{16CAD11B-2A50-4AE8-AD8F-482880A2B797}"/>
    <cellStyle name="Accent4 7" xfId="1507" xr:uid="{0F7F85A6-3CF7-4933-B43A-799C3288E145}"/>
    <cellStyle name="Accent4 8" xfId="1508" xr:uid="{72408885-270C-46A6-B8A0-6683AA752C48}"/>
    <cellStyle name="Accent4 9" xfId="1509" xr:uid="{98021871-48BF-457E-B8F8-6308C32EE345}"/>
    <cellStyle name="Accent5 10" xfId="1510" xr:uid="{6E6294F1-01B1-4255-A293-A3F24B137D0A}"/>
    <cellStyle name="Accent5 11" xfId="1511" xr:uid="{7B3FD26A-E879-4B17-94CB-745F341B7A6F}"/>
    <cellStyle name="Accent5 12" xfId="1512" xr:uid="{661080BC-117F-4983-9761-3D519390BC52}"/>
    <cellStyle name="Accent5 13" xfId="1513" xr:uid="{285B532F-F579-4CFD-98C6-3FB2FD260F44}"/>
    <cellStyle name="Accent5 14" xfId="1514" xr:uid="{293A0C01-1B31-4F22-A2C4-54F90DB26A95}"/>
    <cellStyle name="Accent5 15" xfId="1515" xr:uid="{2C016383-A9E0-4470-AF5C-C3F4F7DFB4F8}"/>
    <cellStyle name="Accent5 16" xfId="1516" xr:uid="{368EDE04-13A3-4855-A10A-F29ECDAD8781}"/>
    <cellStyle name="Accent5 17" xfId="1517" xr:uid="{08DD1848-CA8E-4819-B7AA-ADE2456B106D}"/>
    <cellStyle name="Accent5 18" xfId="1518" xr:uid="{D38BF579-C7FC-4CFD-A93F-78ED6DB53A5E}"/>
    <cellStyle name="Accent5 19" xfId="1519" xr:uid="{60281F07-263C-41D8-8710-FF35524D6459}"/>
    <cellStyle name="Accent5 2" xfId="1520" xr:uid="{105139A8-3DFD-4AE4-9BDF-8C0D703CD0AE}"/>
    <cellStyle name="Accent5 2 10" xfId="1521" xr:uid="{94D14581-DC01-46C9-9DB2-E1D180AEDA19}"/>
    <cellStyle name="Accent5 2 11" xfId="1522" xr:uid="{B9873D76-4FBF-4F08-8580-84E9962F0DA4}"/>
    <cellStyle name="Accent5 2 12" xfId="1523" xr:uid="{A00B42BD-3EBA-4D11-861A-FFE0922D69C4}"/>
    <cellStyle name="Accent5 2 13" xfId="1524" xr:uid="{0E9D2424-588A-4F68-92F5-B9FBA02854E4}"/>
    <cellStyle name="Accent5 2 14" xfId="1525" xr:uid="{8A0E9207-B09F-4D99-9EE4-80B0EB2DD745}"/>
    <cellStyle name="Accent5 2 15" xfId="1526" xr:uid="{E2374492-F412-403A-9DBD-18FC34BFDB12}"/>
    <cellStyle name="Accent5 2 16" xfId="1527" xr:uid="{97D246B1-EAAC-411F-AD0A-56A80BAF45D2}"/>
    <cellStyle name="Accent5 2 17" xfId="1528" xr:uid="{68B96957-9C88-4442-A37C-DDC56313826E}"/>
    <cellStyle name="Accent5 2 18" xfId="1529" xr:uid="{01AFD952-DFD8-4F81-B9C3-6D9248D64107}"/>
    <cellStyle name="Accent5 2 19" xfId="1530" xr:uid="{8E74D88B-E006-4108-9831-30E2247235D9}"/>
    <cellStyle name="Accent5 2 2" xfId="1531" xr:uid="{3ED69967-6CD1-46C3-B4D0-922BDD45CCE7}"/>
    <cellStyle name="Accent5 2 20" xfId="1532" xr:uid="{7D86DDEF-91C1-4991-9083-2A2A80D92EF7}"/>
    <cellStyle name="Accent5 2 21" xfId="1533" xr:uid="{2C29EBDF-4635-41A2-85E7-9D19289C2A08}"/>
    <cellStyle name="Accent5 2 22" xfId="1534" xr:uid="{EE843F58-2267-4F03-A8CD-91EDF06337DD}"/>
    <cellStyle name="Accent5 2 3" xfId="1535" xr:uid="{713E2A9B-FE47-4707-BB93-EC3D8C202625}"/>
    <cellStyle name="Accent5 2 4" xfId="1536" xr:uid="{E3526D89-DEBB-42F5-8CA4-63E78CC4589B}"/>
    <cellStyle name="Accent5 2 5" xfId="1537" xr:uid="{654F5F9B-9075-43F8-BFEE-0EDA572A869E}"/>
    <cellStyle name="Accent5 2 6" xfId="1538" xr:uid="{663F15F7-F83D-4E10-A393-8A771A4201DF}"/>
    <cellStyle name="Accent5 2 7" xfId="1539" xr:uid="{A0E6140B-2740-4FA4-B74F-7A575261A3CB}"/>
    <cellStyle name="Accent5 2 8" xfId="1540" xr:uid="{69F7DCF9-8762-4183-93F6-0F62FAC67B55}"/>
    <cellStyle name="Accent5 2 9" xfId="1541" xr:uid="{39C17FF1-4ED8-4070-BC90-471B87C91FC2}"/>
    <cellStyle name="Accent5 20" xfId="1542" xr:uid="{3003A53A-DF09-4A0D-B17E-71B4A569CDA0}"/>
    <cellStyle name="Accent5 21" xfId="1543" xr:uid="{A361EBCE-3C22-45E2-A4AE-DAD1229DEFCA}"/>
    <cellStyle name="Accent5 22" xfId="1544" xr:uid="{D01C4DB4-B2F8-40E3-AB23-54A73D5B001D}"/>
    <cellStyle name="Accent5 23" xfId="1545" xr:uid="{ECDA6598-C233-498B-8740-0C3A84B68723}"/>
    <cellStyle name="Accent5 24" xfId="1546" xr:uid="{F6575C2B-73B4-4C15-8CA2-F8600AEF8835}"/>
    <cellStyle name="Accent5 25" xfId="1547" xr:uid="{38C58DC9-F76E-464A-9360-04090027B33C}"/>
    <cellStyle name="Accent5 26" xfId="1548" xr:uid="{20E62764-8ABF-487A-B0DB-5F7E21406774}"/>
    <cellStyle name="Accent5 27" xfId="1549" xr:uid="{4EA54AED-E618-4038-8DD5-C749BAF08D1F}"/>
    <cellStyle name="Accent5 28" xfId="1550" xr:uid="{7848591D-D6B6-4CB4-8D13-497EDE691425}"/>
    <cellStyle name="Accent5 3" xfId="1551" xr:uid="{768700C2-DED1-44C5-9B34-C65E8E4D04AB}"/>
    <cellStyle name="Accent5 4" xfId="1552" xr:uid="{1AA005B4-D35A-45F9-940C-85E767B9424C}"/>
    <cellStyle name="Accent5 5" xfId="1553" xr:uid="{C860856E-01D6-43E4-90C1-3132FE2B91CD}"/>
    <cellStyle name="Accent5 6" xfId="1554" xr:uid="{AECC26D3-809E-4FD3-8054-D8066108EAF8}"/>
    <cellStyle name="Accent5 7" xfId="1555" xr:uid="{07B2D816-F129-451D-BD75-9220345C4A55}"/>
    <cellStyle name="Accent5 8" xfId="1556" xr:uid="{71AFE854-E47E-4A40-B870-84467A5C7704}"/>
    <cellStyle name="Accent5 9" xfId="1557" xr:uid="{6436D969-58DB-4E29-8B60-3C064BBDBC03}"/>
    <cellStyle name="Accent6 10" xfId="1558" xr:uid="{4C1CDF92-BA0C-4E00-8D95-A5A668C53F03}"/>
    <cellStyle name="Accent6 11" xfId="1559" xr:uid="{D27732ED-34F5-4885-8A1A-6D7BAC0EAF9B}"/>
    <cellStyle name="Accent6 12" xfId="1560" xr:uid="{70A411DA-AE94-4EEC-B0BC-9CDF8A8BA7E1}"/>
    <cellStyle name="Accent6 13" xfId="1561" xr:uid="{D3D9E5A3-0857-472A-967B-400FB143AF25}"/>
    <cellStyle name="Accent6 14" xfId="1562" xr:uid="{C62DA6F4-DFF5-48AF-AAC6-EB9AB73CC8BE}"/>
    <cellStyle name="Accent6 15" xfId="1563" xr:uid="{60045887-E08D-4684-BF4A-777160787595}"/>
    <cellStyle name="Accent6 16" xfId="1564" xr:uid="{8631E9B1-4D00-4805-B634-C9493D5DE4E2}"/>
    <cellStyle name="Accent6 17" xfId="1565" xr:uid="{E2473127-1C9A-4C24-A370-51DB4FB05EB2}"/>
    <cellStyle name="Accent6 18" xfId="1566" xr:uid="{6EA573DE-3926-4B39-99CF-0E9348AF83CD}"/>
    <cellStyle name="Accent6 19" xfId="1567" xr:uid="{17170437-3317-4679-92DC-CD9EB07103F4}"/>
    <cellStyle name="Accent6 2" xfId="1568" xr:uid="{C7818D55-9F76-4AAF-AC98-DD981D86A3BA}"/>
    <cellStyle name="Accent6 2 10" xfId="1569" xr:uid="{0FACE63C-8D00-43E3-BD5A-99C9EBC612E8}"/>
    <cellStyle name="Accent6 2 11" xfId="1570" xr:uid="{D4F1FB8E-26EC-4B1A-829D-B4DDA9B57AFA}"/>
    <cellStyle name="Accent6 2 12" xfId="1571" xr:uid="{BB63713C-7FBD-4B4A-A160-0BF30D031EF8}"/>
    <cellStyle name="Accent6 2 13" xfId="1572" xr:uid="{87B3550A-6509-4D2D-8941-9D0353126D13}"/>
    <cellStyle name="Accent6 2 14" xfId="1573" xr:uid="{2C1ED930-26F6-4472-B639-DD21ABA44A5C}"/>
    <cellStyle name="Accent6 2 15" xfId="1574" xr:uid="{E8C3C581-E397-4C58-BD9C-E2DD954A6712}"/>
    <cellStyle name="Accent6 2 16" xfId="1575" xr:uid="{DEB10000-AC65-442E-85EA-790487B396EB}"/>
    <cellStyle name="Accent6 2 17" xfId="1576" xr:uid="{A18BC925-6045-4291-ADA6-47C4E85D8557}"/>
    <cellStyle name="Accent6 2 18" xfId="1577" xr:uid="{55CB880B-6585-4D43-98B2-86B0ABD41880}"/>
    <cellStyle name="Accent6 2 19" xfId="1578" xr:uid="{24866264-A199-40E3-A740-7D15A8464BC0}"/>
    <cellStyle name="Accent6 2 2" xfId="1579" xr:uid="{540C507D-1D37-45EB-BAFC-79D32721B017}"/>
    <cellStyle name="Accent6 2 20" xfId="1580" xr:uid="{F1A590C3-40FE-4F2F-BD23-503532051482}"/>
    <cellStyle name="Accent6 2 21" xfId="1581" xr:uid="{6CAF5BD1-C103-44D0-9145-8F6FC4A1BBE1}"/>
    <cellStyle name="Accent6 2 22" xfId="1582" xr:uid="{B15146FF-D428-4642-B088-743A9D556B04}"/>
    <cellStyle name="Accent6 2 3" xfId="1583" xr:uid="{11CF3055-EC90-4319-BA3C-150FD2DCD0C0}"/>
    <cellStyle name="Accent6 2 4" xfId="1584" xr:uid="{BFEB05D1-9869-4461-9B60-750689C35664}"/>
    <cellStyle name="Accent6 2 5" xfId="1585" xr:uid="{0D0581F3-6ACF-4B49-A589-507D34421FC9}"/>
    <cellStyle name="Accent6 2 6" xfId="1586" xr:uid="{4E142E9B-7B6B-43A8-9B06-A4C000E69F7C}"/>
    <cellStyle name="Accent6 2 7" xfId="1587" xr:uid="{4140E4B5-086D-4B53-B672-23D8CCC97F7F}"/>
    <cellStyle name="Accent6 2 8" xfId="1588" xr:uid="{36C1FA67-D440-404C-A8A9-AFBB384C6109}"/>
    <cellStyle name="Accent6 2 9" xfId="1589" xr:uid="{F5E49923-C7D3-467F-B8D1-5DBAE7F77089}"/>
    <cellStyle name="Accent6 20" xfId="1590" xr:uid="{DA1E8A08-393D-4452-BC42-AD528BC6C72D}"/>
    <cellStyle name="Accent6 21" xfId="1591" xr:uid="{EDF63F8A-7167-447D-B747-F2E4A94A0B80}"/>
    <cellStyle name="Accent6 22" xfId="1592" xr:uid="{F88DF6A2-0C23-4D0C-B58B-439678AB85F3}"/>
    <cellStyle name="Accent6 23" xfId="1593" xr:uid="{7933E54F-75D1-41EE-A8E4-C71FC95E120B}"/>
    <cellStyle name="Accent6 24" xfId="1594" xr:uid="{C8EAA6CE-F484-4A31-AE94-80BC34DA93EB}"/>
    <cellStyle name="Accent6 25" xfId="1595" xr:uid="{5EE72D06-4746-4D90-8D4F-69FC608885FE}"/>
    <cellStyle name="Accent6 26" xfId="1596" xr:uid="{F1C87476-3D3C-4226-B12F-0C2FA7433F01}"/>
    <cellStyle name="Accent6 27" xfId="1597" xr:uid="{5D27B9F8-15F4-4AB4-9407-F081CBC0D694}"/>
    <cellStyle name="Accent6 28" xfId="1598" xr:uid="{214E574C-2AE3-4ECC-839C-71C1AE24B820}"/>
    <cellStyle name="Accent6 3" xfId="1599" xr:uid="{EF780591-4AC1-4223-8DE3-B38E2F442661}"/>
    <cellStyle name="Accent6 4" xfId="1600" xr:uid="{5C750114-E76D-4ADC-8257-80717EBBFCB9}"/>
    <cellStyle name="Accent6 5" xfId="1601" xr:uid="{3F0EBF2A-F620-434D-90CF-0534879275BE}"/>
    <cellStyle name="Accent6 6" xfId="1602" xr:uid="{D11E3A84-FE76-468A-AEFE-874FAE3BE64F}"/>
    <cellStyle name="Accent6 7" xfId="1603" xr:uid="{2E9A85CB-C85B-4FD1-BA01-C379DD43AEC8}"/>
    <cellStyle name="Accent6 8" xfId="1604" xr:uid="{895E4770-0A36-45AC-BBCE-4F6F2C41E048}"/>
    <cellStyle name="Accent6 9" xfId="1605" xr:uid="{27FDDC4A-B191-4C67-BFF9-2010486CFCC4}"/>
    <cellStyle name="ÅëÈ­ [0]_±âÅ¸" xfId="1606" xr:uid="{F7C41275-E092-4D8E-974D-231B7BCF5915}"/>
    <cellStyle name="ÅëÈ­_±âÅ¸" xfId="1607" xr:uid="{C0A115C6-9B50-40A7-A694-5C55A86EC8A2}"/>
    <cellStyle name="Arial1 - Style1" xfId="1608" xr:uid="{5F4CDE1F-886B-4783-A54A-7F06093318BF}"/>
    <cellStyle name="Arial1 - Style2" xfId="1609" xr:uid="{B31E3D3F-FFE6-4272-977C-3D54AD6154BC}"/>
    <cellStyle name="Arial10" xfId="1610" xr:uid="{62B2B713-F523-4753-8C91-8B703DD87978}"/>
    <cellStyle name="Arial10 10" xfId="1611" xr:uid="{2F4CDB86-17C5-4EBF-87A0-46B1B59AE191}"/>
    <cellStyle name="Arial10 11" xfId="1612" xr:uid="{50E1351B-B054-480F-9C22-59C05E177BE6}"/>
    <cellStyle name="Arial10 12" xfId="1613" xr:uid="{173EAAFA-4978-416A-931E-F17B8EF4EF8B}"/>
    <cellStyle name="Arial10 13" xfId="1614" xr:uid="{B2EC3A6E-DA50-4B1C-89A3-88B165D5590C}"/>
    <cellStyle name="Arial10 14" xfId="1615" xr:uid="{28D11457-BE7E-40D3-90FC-D42C6081F33B}"/>
    <cellStyle name="Arial10 15" xfId="1616" xr:uid="{2F35C7B8-6543-42A2-92C4-6857633FE926}"/>
    <cellStyle name="Arial10 16" xfId="1617" xr:uid="{99A38F48-E3C8-4027-A926-BB661CC451A3}"/>
    <cellStyle name="Arial10 17" xfId="1618" xr:uid="{149B493A-60E4-4B6B-AA87-043246D93CFC}"/>
    <cellStyle name="Arial10 18" xfId="1619" xr:uid="{314B4B36-EFF5-4BD2-B604-D6AA521AA47F}"/>
    <cellStyle name="Arial10 19" xfId="1620" xr:uid="{1AE0EBC0-EC1F-41A9-B1FD-C94C2F99EC0C}"/>
    <cellStyle name="Arial10 2" xfId="1621" xr:uid="{9322C04A-D419-46A8-AC7D-FF4113A824D3}"/>
    <cellStyle name="Arial10 3" xfId="1622" xr:uid="{98424F04-0FD4-4A1D-B6A7-9AFBC7F05E89}"/>
    <cellStyle name="Arial10 4" xfId="1623" xr:uid="{CF0B858E-BD72-44A0-8B70-AD0A4927B8B9}"/>
    <cellStyle name="Arial10 5" xfId="1624" xr:uid="{45EF8BC5-6182-4074-AAEA-0D65EFC030A4}"/>
    <cellStyle name="Arial10 6" xfId="1625" xr:uid="{DB24364C-ADB3-4322-92A2-D915570BBB4E}"/>
    <cellStyle name="Arial10 7" xfId="1626" xr:uid="{2C891820-D586-4DD2-BD34-24052541C076}"/>
    <cellStyle name="Arial10 8" xfId="1627" xr:uid="{7AD60723-485C-489F-B438-7CBA4D2A197D}"/>
    <cellStyle name="Arial10 9" xfId="1628" xr:uid="{13161710-841B-4A43-B6ED-50B14CA8406D}"/>
    <cellStyle name="Arial10_Area Statement" xfId="1629" xr:uid="{5A1F37D2-1E1C-48C0-93A1-484BCFC93300}"/>
    <cellStyle name="ÄÞ¸¶ [0]_±âÅ¸" xfId="1630" xr:uid="{B441A9B0-E893-4EAB-A9AA-0CA2FA2EF660}"/>
    <cellStyle name="ÄÞ¸¶_±âÅ¸" xfId="1631" xr:uid="{8127B139-E7D0-472E-87A6-54DB63EDF8D8}"/>
    <cellStyle name="b1x" xfId="1632" xr:uid="{01BCCA54-5F8E-4B09-9716-0D89B5DE45ED}"/>
    <cellStyle name="Bad 10" xfId="1633" xr:uid="{375C2162-845F-4724-B528-9BA616EEFBFB}"/>
    <cellStyle name="Bad 11" xfId="1634" xr:uid="{3C4AB03F-342A-4D5F-8C88-9BADB04AC338}"/>
    <cellStyle name="Bad 12" xfId="1635" xr:uid="{AA294066-A86B-40D9-902B-A20CE0AE1B88}"/>
    <cellStyle name="Bad 13" xfId="1636" xr:uid="{EAB75BE8-F8C0-4796-AA3E-033B743EC54F}"/>
    <cellStyle name="Bad 14" xfId="1637" xr:uid="{EB98D6D2-74CC-4329-AF5E-AEEF9A7ABA9B}"/>
    <cellStyle name="Bad 15" xfId="1638" xr:uid="{C9FDD50D-454A-45EC-B2BC-B4CDE1CE1D1F}"/>
    <cellStyle name="Bad 16" xfId="1639" xr:uid="{0FF4FA74-D0E8-419F-A66F-F3662B264C83}"/>
    <cellStyle name="Bad 17" xfId="1640" xr:uid="{61665A91-5879-461C-A788-87883E1FE0CB}"/>
    <cellStyle name="Bad 18" xfId="1641" xr:uid="{4F74864A-9EB2-47DA-82E4-FA90F21059AD}"/>
    <cellStyle name="Bad 19" xfId="1642" xr:uid="{B8A81750-A6C3-4EC2-AB70-6E4C6565EFE6}"/>
    <cellStyle name="Bad 2" xfId="1643" xr:uid="{8D3A550E-EB07-4174-8041-CCD9CE4AD960}"/>
    <cellStyle name="Bad 2 10" xfId="1644" xr:uid="{87BD39F4-E0EE-4BC4-A509-D7F9E45FFD87}"/>
    <cellStyle name="Bad 2 11" xfId="1645" xr:uid="{DFE3CE7E-131B-49CA-AA73-C1374410E754}"/>
    <cellStyle name="Bad 2 12" xfId="1646" xr:uid="{AEF744E3-B638-4FD6-A217-AD52BF5B8893}"/>
    <cellStyle name="Bad 2 13" xfId="1647" xr:uid="{B0A93EA1-73F6-4247-ABCC-A90CC4C89EDE}"/>
    <cellStyle name="Bad 2 14" xfId="1648" xr:uid="{1944B03B-474D-4263-82B8-B67718FBCC04}"/>
    <cellStyle name="Bad 2 15" xfId="1649" xr:uid="{E6992EE4-9361-4704-97A5-1E9CA12ED097}"/>
    <cellStyle name="Bad 2 16" xfId="1650" xr:uid="{DB9F9663-094B-43F5-A032-F10B6739577C}"/>
    <cellStyle name="Bad 2 17" xfId="1651" xr:uid="{51240B45-E21E-42AC-9F5E-AB00CAA74779}"/>
    <cellStyle name="Bad 2 18" xfId="1652" xr:uid="{9CD4CF77-28DA-4E35-B503-6B30DC2F0F12}"/>
    <cellStyle name="Bad 2 19" xfId="1653" xr:uid="{F0643A3E-2CD8-43B8-A3DB-A28A4F7B1D1A}"/>
    <cellStyle name="Bad 2 2" xfId="1654" xr:uid="{64F87A95-1913-4460-A204-C0826C2C548F}"/>
    <cellStyle name="Bad 2 20" xfId="1655" xr:uid="{DC60FF50-EFCB-4E01-BD0F-FCF7A60D7002}"/>
    <cellStyle name="Bad 2 21" xfId="1656" xr:uid="{E76CB27D-46EF-4C31-BE6B-5E66C11960C3}"/>
    <cellStyle name="Bad 2 22" xfId="1657" xr:uid="{DBC1AEC2-7509-4229-9176-FE9EB09A1669}"/>
    <cellStyle name="Bad 2 3" xfId="1658" xr:uid="{5327845E-1B50-4CA1-A435-240DD7A90724}"/>
    <cellStyle name="Bad 2 4" xfId="1659" xr:uid="{446F7394-AF87-4075-9F65-18F0D4804DA1}"/>
    <cellStyle name="Bad 2 5" xfId="1660" xr:uid="{F2C20A9D-59FD-4E25-9A69-5876E222B82A}"/>
    <cellStyle name="Bad 2 6" xfId="1661" xr:uid="{7E5817F8-89EA-4A07-83F4-CAE8A08677CC}"/>
    <cellStyle name="Bad 2 7" xfId="1662" xr:uid="{BEAB2F5E-E3E6-4A10-BEE3-ED1E4F178D55}"/>
    <cellStyle name="Bad 2 8" xfId="1663" xr:uid="{63824645-14C9-49F9-857F-3B3073D78B3C}"/>
    <cellStyle name="Bad 2 9" xfId="1664" xr:uid="{1E6E5BB0-9166-4907-8C11-D87AE445BDE8}"/>
    <cellStyle name="Bad 20" xfId="1665" xr:uid="{240646A6-F118-4F67-89CF-F49530AD4A89}"/>
    <cellStyle name="Bad 21" xfId="1666" xr:uid="{D8600714-6296-4FC6-BC79-4793DE40DD90}"/>
    <cellStyle name="Bad 22" xfId="1667" xr:uid="{DB0FEE94-38ED-47AF-AD22-4D8D8BA0A53E}"/>
    <cellStyle name="Bad 23" xfId="1668" xr:uid="{FFEFEACD-C740-4CBF-9BE1-7FC94605D402}"/>
    <cellStyle name="Bad 24" xfId="1669" xr:uid="{1C01D7AC-EB25-404B-8A29-85888DDFF3A9}"/>
    <cellStyle name="Bad 25" xfId="1670" xr:uid="{D8250B5F-2B46-4553-8E6E-E9050A808FD3}"/>
    <cellStyle name="Bad 26" xfId="1671" xr:uid="{AB32C890-3501-40E3-A35B-4745F492FB2C}"/>
    <cellStyle name="Bad 27" xfId="1672" xr:uid="{69387860-B983-46B8-8577-E9384486DA59}"/>
    <cellStyle name="Bad 28" xfId="1673" xr:uid="{4008B862-AB39-4CB9-A915-0BBED4F57FEC}"/>
    <cellStyle name="Bad 3" xfId="1674" xr:uid="{587D640D-3ECB-4DC2-8DAA-08A4AF6E73DC}"/>
    <cellStyle name="Bad 4" xfId="1675" xr:uid="{7005884D-DC5E-4361-8DE5-DF6BCD63B905}"/>
    <cellStyle name="Bad 5" xfId="1676" xr:uid="{8628A713-05C3-431C-BAB3-235E5861D0FA}"/>
    <cellStyle name="Bad 6" xfId="1677" xr:uid="{EBE1C159-7414-4CF0-8512-969207B6EFA3}"/>
    <cellStyle name="Bad 7" xfId="1678" xr:uid="{F169FAD2-FC39-4484-BE7A-E3E90D0506E2}"/>
    <cellStyle name="Bad 8" xfId="1679" xr:uid="{5D02EE82-782A-4722-A4ED-942DA9AFF4E8}"/>
    <cellStyle name="Bad 9" xfId="1680" xr:uid="{0A980C28-F1DD-4EBB-9E6F-586FA6465A98}"/>
    <cellStyle name="Black" xfId="1681" xr:uid="{E34862E5-8C8C-4734-B3D2-646B600609BC}"/>
    <cellStyle name="Body" xfId="1682" xr:uid="{8387FB26-27C2-4AF3-AB39-CA459665EFC0}"/>
    <cellStyle name="Border" xfId="1683" xr:uid="{CD779645-9BF2-491C-AFD4-4E7C31C751AF}"/>
    <cellStyle name="C                      " xfId="1684" xr:uid="{5AFE5087-293E-4EFE-A4F0-6AF952AE071C}"/>
    <cellStyle name="C?AØ_¿?¾÷CoE² " xfId="1685" xr:uid="{E3670DEB-2B49-449A-A946-308635D65AD7}"/>
    <cellStyle name="Ç¥ÁØ_¿¬°£´©°è¿¹»ó" xfId="1686" xr:uid="{394267E2-3E62-4482-9312-80197B688D43}"/>
    <cellStyle name="C￥AØ_¿μ¾÷CoE² " xfId="1687" xr:uid="{96C60461-D969-4BBF-B891-0C817A7FE043}"/>
    <cellStyle name="Calc Currency (0)" xfId="1688" xr:uid="{A788E0AF-DE65-4E2C-BE05-9278318DD598}"/>
    <cellStyle name="Calc Currency (2)" xfId="1689" xr:uid="{0B12A4DB-3B17-4787-B3AD-0D9B64436492}"/>
    <cellStyle name="Calc Percent (0)" xfId="1690" xr:uid="{8398FA33-E9E2-49D9-A479-C3555623A786}"/>
    <cellStyle name="Calc Percent (1)" xfId="1691" xr:uid="{B6CC79FC-7464-44C5-AE69-A3968CB15191}"/>
    <cellStyle name="Calc Percent (2)" xfId="1692" xr:uid="{79F8788A-8293-4985-A766-392BF3EBE398}"/>
    <cellStyle name="Calc Units (0)" xfId="1693" xr:uid="{1453F0D4-DBFD-4362-A341-7488F0BAC59C}"/>
    <cellStyle name="Calc Units (1)" xfId="1694" xr:uid="{659085D7-597F-4B0C-B72B-1827084A5C35}"/>
    <cellStyle name="Calc Units (2)" xfId="1695" xr:uid="{09377D3D-9ACF-4397-86DA-5B35FC10AE11}"/>
    <cellStyle name="Calculation 10" xfId="1696" xr:uid="{D4A26869-72D5-4186-8BD9-5F6206190D12}"/>
    <cellStyle name="Calculation 11" xfId="1697" xr:uid="{FA929596-183E-489F-9D48-255F574F044C}"/>
    <cellStyle name="Calculation 12" xfId="1698" xr:uid="{E2C5179D-3AA0-4103-B682-59E8092B2660}"/>
    <cellStyle name="Calculation 13" xfId="1699" xr:uid="{80832AFC-3B57-48CA-A008-E54B8FBF7F6D}"/>
    <cellStyle name="Calculation 14" xfId="1700" xr:uid="{83B337AC-92A5-4532-BBDE-70CD7F7B4780}"/>
    <cellStyle name="Calculation 15" xfId="1701" xr:uid="{D383DA54-1042-4DBD-94DA-1FF013548572}"/>
    <cellStyle name="Calculation 16" xfId="1702" xr:uid="{04C940E6-58B1-46C2-977E-A5F19CE842BB}"/>
    <cellStyle name="Calculation 17" xfId="1703" xr:uid="{EC899A65-9C32-4B7D-99D3-4EB5453F009D}"/>
    <cellStyle name="Calculation 18" xfId="1704" xr:uid="{1A1FCEE7-9254-4728-B08E-BEC35FC83899}"/>
    <cellStyle name="Calculation 19" xfId="1705" xr:uid="{6B3AD58D-3DBA-4454-9CFA-ADEBF4BD99ED}"/>
    <cellStyle name="Calculation 2" xfId="1706" xr:uid="{769AC47E-F2E5-4952-88AD-93E6F332E88E}"/>
    <cellStyle name="Calculation 2 10" xfId="1707" xr:uid="{9BA9A001-9159-48DE-B972-C0E61DEF1CE9}"/>
    <cellStyle name="Calculation 2 11" xfId="1708" xr:uid="{3193A65E-0B4A-4166-B1F4-AFD2BB20709E}"/>
    <cellStyle name="Calculation 2 12" xfId="1709" xr:uid="{A681C6BE-8AD1-4AC5-BBC0-213627B25936}"/>
    <cellStyle name="Calculation 2 13" xfId="1710" xr:uid="{9D0B424D-2ED4-4F30-A072-6EAB892AECC9}"/>
    <cellStyle name="Calculation 2 14" xfId="1711" xr:uid="{1B205A63-989E-46AA-BCB0-EB2314BC96C3}"/>
    <cellStyle name="Calculation 2 15" xfId="1712" xr:uid="{CA2906CB-7733-4D7F-B7DF-8171D85E5D29}"/>
    <cellStyle name="Calculation 2 16" xfId="1713" xr:uid="{84CE163E-2CF0-4817-8684-C5840736CC49}"/>
    <cellStyle name="Calculation 2 17" xfId="1714" xr:uid="{8312D303-C8B9-472E-A9C4-0B5B9D5F2B4B}"/>
    <cellStyle name="Calculation 2 18" xfId="1715" xr:uid="{D2D429F8-7FDB-49CD-B961-47BB11705640}"/>
    <cellStyle name="Calculation 2 19" xfId="1716" xr:uid="{E47E46DD-1D66-446F-BFC4-F48A9CE0FDA1}"/>
    <cellStyle name="Calculation 2 2" xfId="1717" xr:uid="{80734CB5-1CEE-4019-A926-76E03CE39F41}"/>
    <cellStyle name="Calculation 2 20" xfId="1718" xr:uid="{829BF208-3E7D-4153-B72A-02E2C53E5EB4}"/>
    <cellStyle name="Calculation 2 21" xfId="1719" xr:uid="{5F3CE2D5-B324-4389-8E40-C2BCB46A2CE6}"/>
    <cellStyle name="Calculation 2 22" xfId="1720" xr:uid="{E3876FE4-4AD8-455E-B5A4-6A4BFD8DF0E4}"/>
    <cellStyle name="Calculation 2 3" xfId="1721" xr:uid="{E3FE05B8-7649-4EFA-A5F3-7645943CB82E}"/>
    <cellStyle name="Calculation 2 4" xfId="1722" xr:uid="{92E4932C-409D-4358-84BD-2AB9657BBAEB}"/>
    <cellStyle name="Calculation 2 5" xfId="1723" xr:uid="{EB43E361-6E67-491A-99AC-C70FFDB47C16}"/>
    <cellStyle name="Calculation 2 6" xfId="1724" xr:uid="{1EB4830E-26F4-4E90-8899-E31327110E8C}"/>
    <cellStyle name="Calculation 2 7" xfId="1725" xr:uid="{A83AB157-F963-4B1F-A865-D53A170486C7}"/>
    <cellStyle name="Calculation 2 8" xfId="1726" xr:uid="{6A473A59-4F16-4F58-BCE5-B85E212E0B05}"/>
    <cellStyle name="Calculation 2 9" xfId="1727" xr:uid="{8B18F9DE-057C-4703-B27D-27C4DAA1BDCA}"/>
    <cellStyle name="Calculation 20" xfId="1728" xr:uid="{E0A7570E-75C5-4C8A-AA44-0384191A2E97}"/>
    <cellStyle name="Calculation 21" xfId="1729" xr:uid="{18B04FCE-43FF-4043-9C8F-0605EBEBC734}"/>
    <cellStyle name="Calculation 22" xfId="1730" xr:uid="{598CF5FE-1566-46AA-A95B-BC638C23B5D6}"/>
    <cellStyle name="Calculation 23" xfId="1731" xr:uid="{20D693E3-8FCD-49D7-A163-0E0D60BE3765}"/>
    <cellStyle name="Calculation 24" xfId="1732" xr:uid="{DCEFF43D-0A75-4F87-AEA6-E6F75A1AA148}"/>
    <cellStyle name="Calculation 25" xfId="1733" xr:uid="{1F9DFD15-7721-4DA0-A4EF-C02E63C57916}"/>
    <cellStyle name="Calculation 26" xfId="1734" xr:uid="{719A6B0A-5045-4189-B22C-EB2F1AC9B840}"/>
    <cellStyle name="Calculation 27" xfId="1735" xr:uid="{38AA7C92-1B91-45DC-81BD-7BB97F65D92C}"/>
    <cellStyle name="Calculation 28" xfId="1736" xr:uid="{62E5C615-9356-45A3-9B48-1A65AAD96476}"/>
    <cellStyle name="Calculation 3" xfId="1737" xr:uid="{786EB7ED-B3A6-424F-8DCD-F639135EB6E5}"/>
    <cellStyle name="Calculation 4" xfId="1738" xr:uid="{66B7B567-E161-45E3-96E7-30A5164FA1A2}"/>
    <cellStyle name="Calculation 5" xfId="1739" xr:uid="{AA8E10D2-D7D1-4AD7-81C2-BCCE947B1DB7}"/>
    <cellStyle name="Calculation 6" xfId="1740" xr:uid="{6D09B457-916E-4888-B4D9-F95CF8489797}"/>
    <cellStyle name="Calculation 7" xfId="1741" xr:uid="{3EBF648F-FB64-42D9-A153-EB0E58C8B9DD}"/>
    <cellStyle name="Calculation 8" xfId="1742" xr:uid="{00025E7D-FD83-4DC8-AA64-3694ADBDB1A9}"/>
    <cellStyle name="Calculation 9" xfId="1743" xr:uid="{B6F6872A-DE61-4E38-81EF-1DCAB9934F32}"/>
    <cellStyle name="category" xfId="1744" xr:uid="{4841BF62-7521-402D-B2B3-F766CF84B81A}"/>
    <cellStyle name="Check Cell 10" xfId="1745" xr:uid="{71EE2A65-8755-4AB3-B5E6-DDC2AF73E5E3}"/>
    <cellStyle name="Check Cell 11" xfId="1746" xr:uid="{4818489C-1670-45BB-BA46-24C9D75966C7}"/>
    <cellStyle name="Check Cell 12" xfId="1747" xr:uid="{AD1A2320-4BAD-4452-8CAA-CDD9F4C374AD}"/>
    <cellStyle name="Check Cell 13" xfId="1748" xr:uid="{F9E3E0F6-A095-4273-A0BF-26073156A2C9}"/>
    <cellStyle name="Check Cell 14" xfId="1749" xr:uid="{A9088938-465F-4685-AC4B-32329063ED8B}"/>
    <cellStyle name="Check Cell 15" xfId="1750" xr:uid="{0E324CB5-AFB6-45B8-9073-10873D0F69E6}"/>
    <cellStyle name="Check Cell 16" xfId="1751" xr:uid="{E15FC9BE-7E52-428B-9628-88AF5BAB05FC}"/>
    <cellStyle name="Check Cell 17" xfId="1752" xr:uid="{2121E26B-DA03-4969-8DE2-0B20FE6DEF59}"/>
    <cellStyle name="Check Cell 18" xfId="1753" xr:uid="{A06AE47A-68F4-492F-B0BD-638963BB4D44}"/>
    <cellStyle name="Check Cell 19" xfId="1754" xr:uid="{2405AFFD-46A7-48E6-BB3A-04BFE5F71796}"/>
    <cellStyle name="Check Cell 2" xfId="1755" xr:uid="{992F4616-1F73-4BB6-90E1-949EAF63DD61}"/>
    <cellStyle name="Check Cell 2 10" xfId="1756" xr:uid="{DAFDD930-7417-4F2A-B1F9-F4C2C9051764}"/>
    <cellStyle name="Check Cell 2 11" xfId="1757" xr:uid="{E323F552-D7B4-41E4-9760-09F213272C67}"/>
    <cellStyle name="Check Cell 2 12" xfId="1758" xr:uid="{B20EF3DE-BAF5-4CD1-8A2D-7C2D9A49780C}"/>
    <cellStyle name="Check Cell 2 13" xfId="1759" xr:uid="{CF1D1CAF-6BEB-420E-99EE-643F3E2D6C9F}"/>
    <cellStyle name="Check Cell 2 14" xfId="1760" xr:uid="{D7A47392-2633-4B2E-9603-4E1A5421059B}"/>
    <cellStyle name="Check Cell 2 15" xfId="1761" xr:uid="{AFF25A56-072B-44AD-9C2C-A6A50C145B42}"/>
    <cellStyle name="Check Cell 2 16" xfId="1762" xr:uid="{F97AD7D9-0B2E-4D31-8F86-D8CCE9308F2C}"/>
    <cellStyle name="Check Cell 2 17" xfId="1763" xr:uid="{F8475FAD-62AC-49E5-9CD0-B8BF7431DF18}"/>
    <cellStyle name="Check Cell 2 18" xfId="1764" xr:uid="{563C2D7F-E48D-42A0-B99B-BA31B41FAB48}"/>
    <cellStyle name="Check Cell 2 19" xfId="1765" xr:uid="{8F0825A1-1198-4672-AC0C-2D0F99A1353C}"/>
    <cellStyle name="Check Cell 2 2" xfId="1766" xr:uid="{4BFF1E24-2520-4FD7-A32F-B6E0DBE0EECB}"/>
    <cellStyle name="Check Cell 2 20" xfId="1767" xr:uid="{51D346CA-D5D3-4288-93DB-F349E8B0E3F0}"/>
    <cellStyle name="Check Cell 2 21" xfId="1768" xr:uid="{11F61CA4-2E99-419E-9321-3ECCF125C644}"/>
    <cellStyle name="Check Cell 2 22" xfId="1769" xr:uid="{1FD76FA8-900C-4FAA-9678-2069D02C80A6}"/>
    <cellStyle name="Check Cell 2 3" xfId="1770" xr:uid="{87E710A6-81B2-4FBC-9CF4-AE6504C928D9}"/>
    <cellStyle name="Check Cell 2 4" xfId="1771" xr:uid="{14B44B2B-DAD9-4DCD-B18D-45E8B7555916}"/>
    <cellStyle name="Check Cell 2 5" xfId="1772" xr:uid="{3C37B69C-009D-45EF-9D60-A61F173F391A}"/>
    <cellStyle name="Check Cell 2 6" xfId="1773" xr:uid="{551A1BB7-23C4-499F-815D-DEC28BB4E0B7}"/>
    <cellStyle name="Check Cell 2 7" xfId="1774" xr:uid="{1D06F4A5-D86D-4B79-9784-EE3DE04EF8D9}"/>
    <cellStyle name="Check Cell 2 8" xfId="1775" xr:uid="{140FBDCF-98E6-4634-A2B5-4FE8E38A2618}"/>
    <cellStyle name="Check Cell 2 9" xfId="1776" xr:uid="{4448E068-E114-4BDC-BB51-7E689F4CB756}"/>
    <cellStyle name="Check Cell 20" xfId="1777" xr:uid="{4BFD393B-1DE4-4690-BC66-CEAB7613061F}"/>
    <cellStyle name="Check Cell 21" xfId="1778" xr:uid="{FBCEC1D0-5A57-44B6-8FE7-3EEED837F1FE}"/>
    <cellStyle name="Check Cell 22" xfId="1779" xr:uid="{E175BE53-0858-4388-BAF0-2758C91C7228}"/>
    <cellStyle name="Check Cell 23" xfId="1780" xr:uid="{B4319CAF-E660-4E0F-99EC-B774416CBFC0}"/>
    <cellStyle name="Check Cell 24" xfId="1781" xr:uid="{3C7C5C59-97EE-4EA6-8006-542585FC639A}"/>
    <cellStyle name="Check Cell 25" xfId="1782" xr:uid="{E69EC408-E41A-4E69-B5A1-1006B41F344B}"/>
    <cellStyle name="Check Cell 26" xfId="1783" xr:uid="{A0D1B2CD-BE65-4CA2-BEB3-5D9FDCA579E7}"/>
    <cellStyle name="Check Cell 27" xfId="1784" xr:uid="{09119F9D-AE84-41D6-9D72-F0B401AFBE6A}"/>
    <cellStyle name="Check Cell 28" xfId="1785" xr:uid="{F2382E24-5D7C-4F92-9867-5E17A33FDEA3}"/>
    <cellStyle name="Check Cell 3" xfId="1786" xr:uid="{9852CD93-07F9-43A5-8E7E-3E2F0D08F4CC}"/>
    <cellStyle name="Check Cell 4" xfId="1787" xr:uid="{E0A0BB48-8BA1-4582-A369-A952BC519FB7}"/>
    <cellStyle name="Check Cell 5" xfId="1788" xr:uid="{4233B5F5-92C3-4516-9D88-42D65C783EC1}"/>
    <cellStyle name="Check Cell 6" xfId="1789" xr:uid="{BBDF284B-5EAA-4CE9-8F46-10E9EBDA2744}"/>
    <cellStyle name="Check Cell 7" xfId="1790" xr:uid="{8D5B0559-39C1-4532-8D17-01D0155DA38D}"/>
    <cellStyle name="Check Cell 8" xfId="1791" xr:uid="{ACA113C8-9F57-4658-9A72-2873DF892A39}"/>
    <cellStyle name="Check Cell 9" xfId="1792" xr:uid="{C4E22D06-30A8-4A5C-8310-A32B5307F06F}"/>
    <cellStyle name="Comma  - Style1" xfId="1793" xr:uid="{234031B0-E694-4B38-B8DE-FAD6160A6C0C}"/>
    <cellStyle name="Comma  - Style1 10" xfId="1794" xr:uid="{3576D965-1387-4A93-80C6-2F62BC44AF16}"/>
    <cellStyle name="Comma  - Style1 11" xfId="1795" xr:uid="{ECB12713-3C43-40E6-AD7B-8EFDCA7C0D41}"/>
    <cellStyle name="Comma  - Style1 12" xfId="1796" xr:uid="{24F419B0-9895-4876-BC52-FD10E54755DD}"/>
    <cellStyle name="Comma  - Style1 13" xfId="1797" xr:uid="{7DAACDAE-3C63-4C2C-8D0D-150799E4EB80}"/>
    <cellStyle name="Comma  - Style1 14" xfId="1798" xr:uid="{FA3E0A76-0325-4AA1-9766-ADC5C60C2097}"/>
    <cellStyle name="Comma  - Style1 15" xfId="1799" xr:uid="{EE5F915F-6C22-4638-A70F-921A94A5CDD8}"/>
    <cellStyle name="Comma  - Style1 16" xfId="1800" xr:uid="{F3C3554F-058D-4E06-A5D8-F01D4C9C8614}"/>
    <cellStyle name="Comma  - Style1 17" xfId="1801" xr:uid="{42441D34-0F73-4334-B1F9-ABBF56C55D44}"/>
    <cellStyle name="Comma  - Style1 18" xfId="1802" xr:uid="{DE924F5B-0633-45A4-B7AD-3099918E7B69}"/>
    <cellStyle name="Comma  - Style1 19" xfId="1803" xr:uid="{705CD731-6D48-46D7-8FE6-5A9ECB62202D}"/>
    <cellStyle name="Comma  - Style1 2" xfId="1804" xr:uid="{49479BAD-C116-49B0-BC07-D3691A8EC59A}"/>
    <cellStyle name="Comma  - Style1 3" xfId="1805" xr:uid="{39B216E9-9698-44FE-9B7C-7C61741309AE}"/>
    <cellStyle name="Comma  - Style1 4" xfId="1806" xr:uid="{6AB56FFF-1AD2-4505-8BCA-EB2FD76AFFA5}"/>
    <cellStyle name="Comma  - Style1 5" xfId="1807" xr:uid="{CA4C1963-AD5C-414B-B507-22128AA94F3D}"/>
    <cellStyle name="Comma  - Style1 6" xfId="1808" xr:uid="{95981489-9CEC-42C2-A64A-1CFEC1C0426C}"/>
    <cellStyle name="Comma  - Style1 7" xfId="1809" xr:uid="{FB2F7EAC-BD32-49C6-B40A-1F76B1EEDE13}"/>
    <cellStyle name="Comma  - Style1 8" xfId="1810" xr:uid="{E568C738-E753-4D9E-8D2E-62D931923DD9}"/>
    <cellStyle name="Comma  - Style1 9" xfId="1811" xr:uid="{8FCE666C-54AB-493F-BAE6-C8FD8CB3696B}"/>
    <cellStyle name="Comma  - Style1_2. IJM MALL - DIESEL GENERATOR SETS" xfId="1812" xr:uid="{19DC362C-3008-425F-AA94-A8751443732D}"/>
    <cellStyle name="Comma  - Style2" xfId="1813" xr:uid="{E567927B-44A6-4E4E-B1CB-4B84B0D42C3D}"/>
    <cellStyle name="Comma  - Style2 10" xfId="1814" xr:uid="{5B5F407C-8BE3-46E3-9079-22474B064D39}"/>
    <cellStyle name="Comma  - Style2 11" xfId="1815" xr:uid="{40CB870D-F236-48C7-9A17-4F4D12EEC26B}"/>
    <cellStyle name="Comma  - Style2 12" xfId="1816" xr:uid="{B093F4CB-45D4-4714-80A7-377EE443A010}"/>
    <cellStyle name="Comma  - Style2 13" xfId="1817" xr:uid="{D213DEB9-B9C7-4778-A883-AB07E201BCAA}"/>
    <cellStyle name="Comma  - Style2 14" xfId="1818" xr:uid="{B9332FC1-FD04-4383-9DA6-4DD113EC42D2}"/>
    <cellStyle name="Comma  - Style2 15" xfId="1819" xr:uid="{37CA480B-5819-46F4-8214-FAE30C9FB164}"/>
    <cellStyle name="Comma  - Style2 16" xfId="1820" xr:uid="{FA5B4C6F-FF3E-44E9-A24E-5FEAE0B9250C}"/>
    <cellStyle name="Comma  - Style2 17" xfId="1821" xr:uid="{E3BB668A-3477-41BC-8DD3-AE0CC8E6DBDA}"/>
    <cellStyle name="Comma  - Style2 18" xfId="1822" xr:uid="{A0862FF0-9E66-478B-85B8-D61FF3BF655D}"/>
    <cellStyle name="Comma  - Style2 19" xfId="1823" xr:uid="{10F196C9-52AB-4214-BD9E-36881E8E0440}"/>
    <cellStyle name="Comma  - Style2 2" xfId="1824" xr:uid="{261714B3-A2E5-403D-984E-E5C62E6B2464}"/>
    <cellStyle name="Comma  - Style2 3" xfId="1825" xr:uid="{6CBCFC36-1842-4579-92C6-13193BD7200E}"/>
    <cellStyle name="Comma  - Style2 4" xfId="1826" xr:uid="{42A14874-4CFB-45AA-879E-B2CA86D67D93}"/>
    <cellStyle name="Comma  - Style2 5" xfId="1827" xr:uid="{597C5B2C-9DFE-4F99-AA72-166EA4DF524A}"/>
    <cellStyle name="Comma  - Style2 6" xfId="1828" xr:uid="{32672A34-00C9-4B25-95E6-E61E650B275D}"/>
    <cellStyle name="Comma  - Style2 7" xfId="1829" xr:uid="{A3C94042-F569-47DE-AC5E-AC73E320EFA3}"/>
    <cellStyle name="Comma  - Style2 8" xfId="1830" xr:uid="{890ADF74-5506-4040-B9BE-BD34934EE781}"/>
    <cellStyle name="Comma  - Style2 9" xfId="1831" xr:uid="{CC730E9B-E96B-4D7E-9559-408FF9379A5B}"/>
    <cellStyle name="Comma  - Style2_2. IJM MALL - DIESEL GENERATOR SETS" xfId="1832" xr:uid="{945314AB-7053-4E65-BA14-2EE4FA4779A6}"/>
    <cellStyle name="Comma  - Style3" xfId="1833" xr:uid="{6DC16D3F-126B-4C2D-8073-5AA0FA416416}"/>
    <cellStyle name="Comma  - Style3 10" xfId="1834" xr:uid="{F4F75DBB-1BB2-4B4E-9B43-7A94BF8E5587}"/>
    <cellStyle name="Comma  - Style3 11" xfId="1835" xr:uid="{646B063B-3CE8-4F83-A9C5-646E0B2EDF79}"/>
    <cellStyle name="Comma  - Style3 12" xfId="1836" xr:uid="{0E74240A-5A3A-41A2-A4B0-2B7F78F755D7}"/>
    <cellStyle name="Comma  - Style3 13" xfId="1837" xr:uid="{FD98F38F-735A-4C1C-8604-1CA6A12D5108}"/>
    <cellStyle name="Comma  - Style3 14" xfId="1838" xr:uid="{2707251E-EC97-4250-9B70-EEB38EC8E699}"/>
    <cellStyle name="Comma  - Style3 15" xfId="1839" xr:uid="{8D14728C-D7F2-42E6-B9C4-EC60430030BA}"/>
    <cellStyle name="Comma  - Style3 16" xfId="1840" xr:uid="{2E717411-930E-4567-812E-1B7102E86E50}"/>
    <cellStyle name="Comma  - Style3 17" xfId="1841" xr:uid="{59EC8F54-968C-42F2-B004-B192029DE8E3}"/>
    <cellStyle name="Comma  - Style3 18" xfId="1842" xr:uid="{3E7CC905-BD46-4D04-9982-1EE754C54507}"/>
    <cellStyle name="Comma  - Style3 19" xfId="1843" xr:uid="{F7C062E9-7814-4FD8-B03A-590A38F8F8B1}"/>
    <cellStyle name="Comma  - Style3 2" xfId="1844" xr:uid="{B3C65DC9-8AD9-4ED7-BCEC-B148F211CAB9}"/>
    <cellStyle name="Comma  - Style3 3" xfId="1845" xr:uid="{D351E83B-E12F-4B00-9EBF-B40877F9CD71}"/>
    <cellStyle name="Comma  - Style3 4" xfId="1846" xr:uid="{229FAC61-2AD8-43A5-9244-27AFAA048B11}"/>
    <cellStyle name="Comma  - Style3 5" xfId="1847" xr:uid="{E02B23AE-5EEF-49C7-BC25-F5C49D603FDE}"/>
    <cellStyle name="Comma  - Style3 6" xfId="1848" xr:uid="{22238F6D-16F3-4C8E-ACC8-9C9E116E70F5}"/>
    <cellStyle name="Comma  - Style3 7" xfId="1849" xr:uid="{8EC7C2B6-94AF-46F1-A9AD-429C33D84B30}"/>
    <cellStyle name="Comma  - Style3 8" xfId="1850" xr:uid="{FD800616-8D5F-41D7-ACE7-0DCD36B30194}"/>
    <cellStyle name="Comma  - Style3 9" xfId="1851" xr:uid="{9829DCE7-3061-4D4C-AF50-383B0496281C}"/>
    <cellStyle name="Comma  - Style3_2. IJM MALL - DIESEL GENERATOR SETS" xfId="1852" xr:uid="{75D86227-0A73-4687-9D4D-11EC9F967355}"/>
    <cellStyle name="Comma  - Style4" xfId="1853" xr:uid="{49100185-3BC2-4FE7-9A77-D7A82FF5FACA}"/>
    <cellStyle name="Comma  - Style4 10" xfId="1854" xr:uid="{7E5DF669-54DE-4CB3-84B4-9011F2236236}"/>
    <cellStyle name="Comma  - Style4 11" xfId="1855" xr:uid="{B50C0F58-2B68-4338-BF09-331844F5DECF}"/>
    <cellStyle name="Comma  - Style4 12" xfId="1856" xr:uid="{40E89BBA-2A16-4201-A66C-8B6E92B78BF3}"/>
    <cellStyle name="Comma  - Style4 13" xfId="1857" xr:uid="{448FE4F4-4CD5-4536-9695-687370D1E3AF}"/>
    <cellStyle name="Comma  - Style4 14" xfId="1858" xr:uid="{688DF980-E659-4D49-A4C2-FBA297BA2B4A}"/>
    <cellStyle name="Comma  - Style4 15" xfId="1859" xr:uid="{8C46BF71-9603-49CD-8A35-EF49B9BE154F}"/>
    <cellStyle name="Comma  - Style4 16" xfId="1860" xr:uid="{0D55AF33-F911-4B93-9090-87DFB0718918}"/>
    <cellStyle name="Comma  - Style4 17" xfId="1861" xr:uid="{CB7671AA-0BA5-41A8-BAB5-E763584D31D3}"/>
    <cellStyle name="Comma  - Style4 18" xfId="1862" xr:uid="{CA0D2C51-A340-4302-8E11-8B8EA1532141}"/>
    <cellStyle name="Comma  - Style4 19" xfId="1863" xr:uid="{29C68114-DCBD-42B7-8524-B951977FFB9D}"/>
    <cellStyle name="Comma  - Style4 2" xfId="1864" xr:uid="{BE3ECCA8-DA9C-4EFB-8708-19E9AEFF879E}"/>
    <cellStyle name="Comma  - Style4 3" xfId="1865" xr:uid="{8934BE9B-B558-4986-84F8-6D2B5FC047D7}"/>
    <cellStyle name="Comma  - Style4 4" xfId="1866" xr:uid="{6C2A635E-94B7-47FA-82F9-7EC7F118D9EC}"/>
    <cellStyle name="Comma  - Style4 5" xfId="1867" xr:uid="{7F6C93B2-76A4-47C2-9A84-A75FF8CC580A}"/>
    <cellStyle name="Comma  - Style4 6" xfId="1868" xr:uid="{395A0396-6BC4-486F-8F55-40828E61B017}"/>
    <cellStyle name="Comma  - Style4 7" xfId="1869" xr:uid="{A223CC5D-93AC-450A-9B3B-A37120603867}"/>
    <cellStyle name="Comma  - Style4 8" xfId="1870" xr:uid="{D4147B57-732C-492D-B8A2-D10D78E27D8B}"/>
    <cellStyle name="Comma  - Style4 9" xfId="1871" xr:uid="{CBD66B05-CCBC-449E-9CA7-BC6C846FB46B}"/>
    <cellStyle name="Comma  - Style4_2. IJM MALL - DIESEL GENERATOR SETS" xfId="1872" xr:uid="{C8C620DC-11DF-4D30-BA75-8A0FAC3F5C8D}"/>
    <cellStyle name="Comma  - Style5" xfId="1873" xr:uid="{45ADAF5A-0E52-45BF-9428-9ECA383F9957}"/>
    <cellStyle name="Comma  - Style5 10" xfId="1874" xr:uid="{86CBF41C-E399-4349-BA46-B48500686B36}"/>
    <cellStyle name="Comma  - Style5 11" xfId="1875" xr:uid="{C00B878D-037B-435E-A8CC-501FB0F6EC23}"/>
    <cellStyle name="Comma  - Style5 12" xfId="1876" xr:uid="{D28A3329-B5B1-4337-9B9D-16B071B99470}"/>
    <cellStyle name="Comma  - Style5 13" xfId="1877" xr:uid="{E5703147-299D-455E-B4E6-29BCD3CC4FF0}"/>
    <cellStyle name="Comma  - Style5 14" xfId="1878" xr:uid="{14ABEE6C-426A-4231-8F3D-B6FBAC419DC6}"/>
    <cellStyle name="Comma  - Style5 15" xfId="1879" xr:uid="{0C94DEB9-DE05-46A2-BE27-A1FF13A3F9B9}"/>
    <cellStyle name="Comma  - Style5 16" xfId="1880" xr:uid="{20FEBAF7-E232-4C2F-8443-AD925B55C99E}"/>
    <cellStyle name="Comma  - Style5 17" xfId="1881" xr:uid="{DD0EC020-7CE4-4D2D-91BA-530172F4AFD7}"/>
    <cellStyle name="Comma  - Style5 18" xfId="1882" xr:uid="{F56F6EEF-8987-4E82-904B-8C4658E38BEC}"/>
    <cellStyle name="Comma  - Style5 19" xfId="1883" xr:uid="{C0DAE09B-941A-48C8-8608-D463CD49B9BE}"/>
    <cellStyle name="Comma  - Style5 2" xfId="1884" xr:uid="{ACC2EA64-1785-4050-9D6E-E8B66AAD9791}"/>
    <cellStyle name="Comma  - Style5 3" xfId="1885" xr:uid="{D0112025-4891-4E35-B6E0-04227ABE2F3B}"/>
    <cellStyle name="Comma  - Style5 4" xfId="1886" xr:uid="{0E48CB10-1A8C-4A72-951F-A461F9A7714E}"/>
    <cellStyle name="Comma  - Style5 5" xfId="1887" xr:uid="{88CF2FFC-57E1-4A30-BEA4-776850FEE89B}"/>
    <cellStyle name="Comma  - Style5 6" xfId="1888" xr:uid="{AEE0050E-FA03-4DBC-AE23-E2B2D1A8194B}"/>
    <cellStyle name="Comma  - Style5 7" xfId="1889" xr:uid="{D53D72B7-D9E0-4A95-87F0-0517361168AC}"/>
    <cellStyle name="Comma  - Style5 8" xfId="1890" xr:uid="{62C24DDB-FC4D-4467-AAA5-DD6948C0B4B2}"/>
    <cellStyle name="Comma  - Style5 9" xfId="1891" xr:uid="{CF9AE465-708C-4820-9448-D8E16FB759B8}"/>
    <cellStyle name="Comma  - Style5_2. IJM MALL - DIESEL GENERATOR SETS" xfId="1892" xr:uid="{C91B69D9-1E27-4844-8B9F-B5F8859BA6D5}"/>
    <cellStyle name="Comma  - Style6" xfId="1893" xr:uid="{C14EE367-4CB6-4D1B-B4AA-90DA14D073E2}"/>
    <cellStyle name="Comma  - Style6 10" xfId="1894" xr:uid="{9CF7E3C5-14CD-4234-A03A-CB79E4619587}"/>
    <cellStyle name="Comma  - Style6 11" xfId="1895" xr:uid="{A346BE54-ED66-4649-9CB2-CAD4BEEC84C7}"/>
    <cellStyle name="Comma  - Style6 12" xfId="1896" xr:uid="{7FE4FEEC-FBA2-43BB-A807-EC30646B341F}"/>
    <cellStyle name="Comma  - Style6 13" xfId="1897" xr:uid="{4350DBC8-544B-44DE-885F-D3B2830BEF95}"/>
    <cellStyle name="Comma  - Style6 14" xfId="1898" xr:uid="{94C2F38E-DB44-48B1-8A7F-0041E1163B80}"/>
    <cellStyle name="Comma  - Style6 15" xfId="1899" xr:uid="{30B29008-6080-4DF9-91D5-EAE8457D3D34}"/>
    <cellStyle name="Comma  - Style6 16" xfId="1900" xr:uid="{E3E35E33-2F57-4EF2-A30B-7B66EB8996B8}"/>
    <cellStyle name="Comma  - Style6 17" xfId="1901" xr:uid="{9B1833D8-5203-47B4-98A3-195CFB797737}"/>
    <cellStyle name="Comma  - Style6 18" xfId="1902" xr:uid="{1947162E-87D0-48EF-AABE-64637E786836}"/>
    <cellStyle name="Comma  - Style6 19" xfId="1903" xr:uid="{C5142966-B8F6-44D9-81E3-302D68A143AF}"/>
    <cellStyle name="Comma  - Style6 2" xfId="1904" xr:uid="{B06D6C68-F12E-4EFC-A133-FCD99838FC4B}"/>
    <cellStyle name="Comma  - Style6 3" xfId="1905" xr:uid="{1FCE5726-87E8-4109-A326-10F0EC327817}"/>
    <cellStyle name="Comma  - Style6 4" xfId="1906" xr:uid="{77DD54D4-ABDE-4E74-90E1-B816107BFCD0}"/>
    <cellStyle name="Comma  - Style6 5" xfId="1907" xr:uid="{3AD8DA44-BCCC-4A31-B8A7-8FAA50978C05}"/>
    <cellStyle name="Comma  - Style6 6" xfId="1908" xr:uid="{2D4D9268-39F7-44F8-BC3D-39174724F422}"/>
    <cellStyle name="Comma  - Style6 7" xfId="1909" xr:uid="{465FEB54-FB3F-43CE-871B-54F43785ADF6}"/>
    <cellStyle name="Comma  - Style6 8" xfId="1910" xr:uid="{56CC5FC5-CC30-4701-930F-0B9A7225F0B9}"/>
    <cellStyle name="Comma  - Style6 9" xfId="1911" xr:uid="{4330CCED-5F0E-4FE9-A3AB-A7CFF38FBA05}"/>
    <cellStyle name="Comma  - Style6_2. IJM MALL - DIESEL GENERATOR SETS" xfId="1912" xr:uid="{C80B4EA5-0B0E-4236-9E18-02AC1236984B}"/>
    <cellStyle name="Comma  - Style7" xfId="1913" xr:uid="{B4ED7218-1912-485F-AFF2-9F12AB3C2A72}"/>
    <cellStyle name="Comma  - Style7 10" xfId="1914" xr:uid="{1EEADAD8-0336-4A90-A014-FF53F28D8E1B}"/>
    <cellStyle name="Comma  - Style7 11" xfId="1915" xr:uid="{B258E5AE-5499-49ED-823C-744AEDDE8D14}"/>
    <cellStyle name="Comma  - Style7 12" xfId="1916" xr:uid="{3BB7E1A3-B81C-4E10-8C7F-3281775968CE}"/>
    <cellStyle name="Comma  - Style7 13" xfId="1917" xr:uid="{2A708B63-4AC6-4A33-989D-59522D7FC72B}"/>
    <cellStyle name="Comma  - Style7 14" xfId="1918" xr:uid="{611DDDC4-A3D6-4604-BBCD-24A457BDEE8E}"/>
    <cellStyle name="Comma  - Style7 15" xfId="1919" xr:uid="{5456A09F-EE76-454C-9DD2-4AC31BBCD5EE}"/>
    <cellStyle name="Comma  - Style7 16" xfId="1920" xr:uid="{C198F420-E2CB-4D2B-B550-6902AEA07457}"/>
    <cellStyle name="Comma  - Style7 17" xfId="1921" xr:uid="{6B3D9167-36F7-4710-BB19-D8F2E68A4D7D}"/>
    <cellStyle name="Comma  - Style7 18" xfId="1922" xr:uid="{B9D748B1-7C02-4465-ADCF-88A764937BA6}"/>
    <cellStyle name="Comma  - Style7 19" xfId="1923" xr:uid="{B61DEBC4-5C13-4AA0-84E6-851548D34984}"/>
    <cellStyle name="Comma  - Style7 2" xfId="1924" xr:uid="{C609167D-D4C6-47B6-B457-FD4D3E7808EB}"/>
    <cellStyle name="Comma  - Style7 3" xfId="1925" xr:uid="{D61EA425-92D3-40E7-845D-41338163AAAD}"/>
    <cellStyle name="Comma  - Style7 4" xfId="1926" xr:uid="{AAF952B6-710F-4CBC-9F75-EB822E7D9231}"/>
    <cellStyle name="Comma  - Style7 5" xfId="1927" xr:uid="{BFA81A9B-E6D2-434E-98DE-F35DC149DBCD}"/>
    <cellStyle name="Comma  - Style7 6" xfId="1928" xr:uid="{6F9833C8-84F0-4082-B24F-61ABB1951398}"/>
    <cellStyle name="Comma  - Style7 7" xfId="1929" xr:uid="{73682299-96BD-4C15-900F-81DC036FD473}"/>
    <cellStyle name="Comma  - Style7 8" xfId="1930" xr:uid="{619DBCB5-8002-4403-9DCF-C086257F6D03}"/>
    <cellStyle name="Comma  - Style7 9" xfId="1931" xr:uid="{DFB20AB2-A2B5-47BE-A399-448110FEA7E8}"/>
    <cellStyle name="Comma  - Style7_2. IJM MALL - DIESEL GENERATOR SETS" xfId="1932" xr:uid="{E68E93B5-8EC4-418B-819B-511212003999}"/>
    <cellStyle name="Comma  - Style8" xfId="1933" xr:uid="{8987A90F-0B4F-47F1-8575-8DE1112D4178}"/>
    <cellStyle name="Comma  - Style8 10" xfId="1934" xr:uid="{21365F2B-A2C4-4743-88C7-07501FEFB377}"/>
    <cellStyle name="Comma  - Style8 11" xfId="1935" xr:uid="{07F58C90-A786-4B40-9C3A-DDA95530FD3B}"/>
    <cellStyle name="Comma  - Style8 12" xfId="1936" xr:uid="{659919E3-42C2-458A-85AC-77A8763F3D03}"/>
    <cellStyle name="Comma  - Style8 13" xfId="1937" xr:uid="{81695D00-BD8D-41B2-AB2A-5FC050451A2C}"/>
    <cellStyle name="Comma  - Style8 14" xfId="1938" xr:uid="{4B622FE5-3FB1-40F2-BC7B-3C9674C17D0F}"/>
    <cellStyle name="Comma  - Style8 15" xfId="1939" xr:uid="{2FD7AA42-A557-4D50-BABA-B7F693E2F79A}"/>
    <cellStyle name="Comma  - Style8 16" xfId="1940" xr:uid="{2023126B-CEBC-408C-8615-D32AB0B62F10}"/>
    <cellStyle name="Comma  - Style8 17" xfId="1941" xr:uid="{98466D85-14C5-44CE-BE22-A65286DB38F3}"/>
    <cellStyle name="Comma  - Style8 18" xfId="1942" xr:uid="{33D02D9E-278D-4CDD-9CB0-591316036FFE}"/>
    <cellStyle name="Comma  - Style8 19" xfId="1943" xr:uid="{7403DC36-BE96-43AF-91BF-863189C8C085}"/>
    <cellStyle name="Comma  - Style8 2" xfId="1944" xr:uid="{93E1842A-F965-4C53-BB32-E15FD1783C90}"/>
    <cellStyle name="Comma  - Style8 3" xfId="1945" xr:uid="{62C6EC34-B388-4665-90A6-43C4CCF1CD3D}"/>
    <cellStyle name="Comma  - Style8 4" xfId="1946" xr:uid="{D13AAE39-4081-4056-9122-CF8337EDDE98}"/>
    <cellStyle name="Comma  - Style8 5" xfId="1947" xr:uid="{F105A504-ECF7-493F-B9F0-968E03931638}"/>
    <cellStyle name="Comma  - Style8 6" xfId="1948" xr:uid="{B4026FD1-CE77-41FC-82FF-E033C8C47F11}"/>
    <cellStyle name="Comma  - Style8 7" xfId="1949" xr:uid="{F46A3565-14F1-4588-A453-D4ADA7BCA3DA}"/>
    <cellStyle name="Comma  - Style8 8" xfId="1950" xr:uid="{096DF77A-39B9-41E7-9326-952D9BFB10D7}"/>
    <cellStyle name="Comma  - Style8 9" xfId="1951" xr:uid="{6DF047B4-6CFB-4984-B921-885A2D0DFEB1}"/>
    <cellStyle name="Comma  - Style8_2. IJM MALL - DIESEL GENERATOR SETS" xfId="1952" xr:uid="{D8692BE3-BFE5-48FF-AEEA-0847DA64E87E}"/>
    <cellStyle name="Comma [00]" xfId="1953" xr:uid="{385FB772-1F51-4670-AF97-32DE3A8FF3B9}"/>
    <cellStyle name="Comma 10" xfId="1954" xr:uid="{99AEEAA0-5F73-434A-AAE0-FF6BA6E53FA3}"/>
    <cellStyle name="Comma 10 2" xfId="1955" xr:uid="{857D238C-8E8C-4C9A-BE1C-7B1C02E04E96}"/>
    <cellStyle name="Comma 10 3" xfId="3437" xr:uid="{3683C191-CBDE-46A5-9890-CDD76A5D3BB1}"/>
    <cellStyle name="Comma 10 4" xfId="3436" xr:uid="{205E9117-1D5C-47E5-9830-B427F274D320}"/>
    <cellStyle name="Comma 11" xfId="1956" xr:uid="{9FF4022F-7C80-4FC4-A028-88FE7D2EAC5A}"/>
    <cellStyle name="Comma 11 2" xfId="3438" xr:uid="{0F1BF530-A878-4139-8EF6-44F045533DBC}"/>
    <cellStyle name="Comma 11 3" xfId="3474" xr:uid="{3287E84C-0D6C-4712-9D34-29D741343674}"/>
    <cellStyle name="Comma 11 3 2" xfId="3486" xr:uid="{F2DCD40F-864B-4D14-9060-461B45117466}"/>
    <cellStyle name="Comma 12" xfId="1957" xr:uid="{FC0774DC-BC04-4BFC-BBAA-81DA0CE41472}"/>
    <cellStyle name="Comma 12 2" xfId="1958" xr:uid="{5333CAA5-5BD4-41CE-8924-3F12DFFA0231}"/>
    <cellStyle name="Comma 13" xfId="1959" xr:uid="{D6111B5A-4257-4063-ACBF-34ACB6CB9367}"/>
    <cellStyle name="Comma 14" xfId="1960" xr:uid="{BF1632D5-10C4-45D5-96F8-BF78CED61252}"/>
    <cellStyle name="Comma 14 2" xfId="3513" xr:uid="{491D475F-3890-4FF4-87CE-E7C36302FA18}"/>
    <cellStyle name="Comma 15" xfId="1961" xr:uid="{A7CC2808-CA75-4371-A614-7D18AC5CF345}"/>
    <cellStyle name="Comma 16" xfId="1962" xr:uid="{8F2D7AA5-B1A3-492E-923D-5D7921D768DC}"/>
    <cellStyle name="Comma 16 2" xfId="3514" xr:uid="{F55EB75E-7D77-4C06-A389-BF67FB330FE6}"/>
    <cellStyle name="Comma 17" xfId="3392" xr:uid="{067FEBEB-A640-4F31-A3C9-CF32EAA7B905}"/>
    <cellStyle name="Comma 17 2" xfId="3439" xr:uid="{F22A22E1-9ADC-4093-99D1-97C8063F986C}"/>
    <cellStyle name="Comma 17 3" xfId="3475" xr:uid="{4ADC55F4-EF64-4790-A8E7-3B0219D3D9C0}"/>
    <cellStyle name="Comma 17 4" xfId="3483" xr:uid="{329B456E-A398-4792-BF61-E7C08E4103B0}"/>
    <cellStyle name="Comma 18" xfId="3390" xr:uid="{BE0A5889-45F0-48CE-B49F-C3B505CD2E90}"/>
    <cellStyle name="Comma 18 2" xfId="3476" xr:uid="{EAA6808A-FE88-4E37-B7D2-8B06F1A65CE2}"/>
    <cellStyle name="Comma 18 2 2" xfId="3516" xr:uid="{E6B5CC8C-C4DE-4BAE-812E-D3E1E8B07ABF}"/>
    <cellStyle name="Comma 18 3" xfId="3515" xr:uid="{FD303457-6451-4807-8268-EF6005B0FCE7}"/>
    <cellStyle name="Comma 19" xfId="3394" xr:uid="{94D98ABC-DB8E-46BD-9BF3-4F27F6FF61D4}"/>
    <cellStyle name="Comma 19 2" xfId="3477" xr:uid="{0836AAC0-6279-45D9-B805-9208BA886A6F}"/>
    <cellStyle name="Comma 19 2 2" xfId="3487" xr:uid="{87E79452-FF2B-4C19-9A2E-428D2717C9FF}"/>
    <cellStyle name="Comma 2" xfId="1963" xr:uid="{32290D54-B561-436F-B144-DF82E6BF19AE}"/>
    <cellStyle name="Comma 2 10" xfId="1964" xr:uid="{26BCEFAC-81F3-4C29-B0B4-AA1F292529BB}"/>
    <cellStyle name="Comma 2 11" xfId="1965" xr:uid="{5F007BB4-C955-45BE-B88E-7EACA1C1E696}"/>
    <cellStyle name="Comma 2 12" xfId="1966" xr:uid="{DD20361F-3526-4BE5-8C2A-48D3073E8BDD}"/>
    <cellStyle name="Comma 2 13" xfId="1967" xr:uid="{40F8EF8F-3094-487E-BDBB-22CF968F2AE0}"/>
    <cellStyle name="Comma 2 14" xfId="1968" xr:uid="{AE968740-9A65-4D5C-B750-9D1BB8571154}"/>
    <cellStyle name="Comma 2 15" xfId="1969" xr:uid="{DC435512-FC69-4C41-90C0-DC248FB30380}"/>
    <cellStyle name="Comma 2 16" xfId="1970" xr:uid="{C5353539-F85E-4A63-9BFF-324388E4F828}"/>
    <cellStyle name="Comma 2 17" xfId="1971" xr:uid="{966B7B67-7E47-47CD-914D-D9A6D943A101}"/>
    <cellStyle name="Comma 2 18" xfId="1972" xr:uid="{CF6F46BF-5514-400E-8752-C7943860764A}"/>
    <cellStyle name="Comma 2 19" xfId="1973" xr:uid="{F57EABAA-ADCD-4F83-8A55-4720DFFDCCEA}"/>
    <cellStyle name="Comma 2 2" xfId="1974" xr:uid="{9A586920-79BC-4F67-B3F8-D84BDE2B5967}"/>
    <cellStyle name="Comma 2 2 2" xfId="1975" xr:uid="{00CDCE17-17C6-4CC4-8EF1-D1A2677B05AF}"/>
    <cellStyle name="Comma 2 2 3" xfId="3441" xr:uid="{7627891F-A10E-45BE-9798-7AAC37585E3F}"/>
    <cellStyle name="Comma 2 2 4" xfId="3440" xr:uid="{2C4EB48A-978A-42D9-8261-EA9B6A6B3480}"/>
    <cellStyle name="Comma 2 20" xfId="1976" xr:uid="{5CDF8E65-8656-403D-A126-18BB76EC472B}"/>
    <cellStyle name="Comma 2 21" xfId="1977" xr:uid="{B52425A8-1FA2-4217-9CE8-51BF2F7078AF}"/>
    <cellStyle name="Comma 2 22" xfId="1978" xr:uid="{6693A91D-4381-4002-A846-C7E3FB94DE6F}"/>
    <cellStyle name="Comma 2 23" xfId="1979" xr:uid="{7646BB52-03D9-40AE-B205-CC46661FE844}"/>
    <cellStyle name="Comma 2 23 2" xfId="1980" xr:uid="{3F26E0FE-A753-4259-BB7E-14D4F3E751CB}"/>
    <cellStyle name="Comma 2 24" xfId="3493" xr:uid="{42E294B8-8870-448B-9D32-87D2B4ED3B90}"/>
    <cellStyle name="Comma 2 24 2" xfId="3517" xr:uid="{BE41D2CC-D4BA-4D3F-B491-4A004A644CF7}"/>
    <cellStyle name="Comma 2 3" xfId="1981" xr:uid="{B92EC088-0131-4FEE-B106-5C306884EF59}"/>
    <cellStyle name="Comma 2 4" xfId="1982" xr:uid="{3F9C07F3-0431-4E11-B060-887DD274CD6B}"/>
    <cellStyle name="Comma 2 5" xfId="1983" xr:uid="{B2B1A297-7956-42D0-A989-9AC9BC6B9870}"/>
    <cellStyle name="Comma 2 6" xfId="1984" xr:uid="{7FE1F936-636D-426E-8186-1DAD32ACEC91}"/>
    <cellStyle name="Comma 2 7" xfId="1985" xr:uid="{3DB13777-383B-4E0F-BEF9-44703316215F}"/>
    <cellStyle name="Comma 2 8" xfId="1986" xr:uid="{CF93B72D-A5B8-4CCB-8E67-9F7419F7C6B6}"/>
    <cellStyle name="Comma 2 9" xfId="1987" xr:uid="{06C501A2-4D0D-4138-A82C-6A0C46DD18DB}"/>
    <cellStyle name="Comma 2_ACADEMY BUILDING" xfId="1988" xr:uid="{BF62D93F-6D12-4608-B8CA-20F622A6CAE4}"/>
    <cellStyle name="Comma 20" xfId="3397" xr:uid="{01BD8F7A-D3A7-4408-9E04-B8CD757DBB02}"/>
    <cellStyle name="Comma 21" xfId="1989" xr:uid="{FA640301-8D21-4E0C-873B-D4E20CA70214}"/>
    <cellStyle name="Comma 22" xfId="3401" xr:uid="{39466F28-6073-4A13-935F-D35C8165B39B}"/>
    <cellStyle name="Comma 23" xfId="3403" xr:uid="{E9066CA3-DD79-450C-9695-67A821D2F37E}"/>
    <cellStyle name="Comma 24" xfId="3399" xr:uid="{E200796E-5B2E-40BF-AAAF-BC2CADED89DD}"/>
    <cellStyle name="Comma 25" xfId="1990" xr:uid="{0A796822-2C98-4BB0-BF4B-3ABB67EFF771}"/>
    <cellStyle name="Comma 26" xfId="1991" xr:uid="{F912E6D2-878F-492E-BF55-AE2C3CBA52D8}"/>
    <cellStyle name="Comma 27" xfId="1992" xr:uid="{9F01AC5F-7912-4E5B-8DEE-B21AA0D128A5}"/>
    <cellStyle name="Comma 28" xfId="1993" xr:uid="{5727FAB1-0843-4517-A582-490C4F90438A}"/>
    <cellStyle name="Comma 29" xfId="3405" xr:uid="{FC1B5D7A-567B-44D2-9ED3-04ABA7031EC8}"/>
    <cellStyle name="Comma 3" xfId="1994" xr:uid="{06413D99-8F5F-41DA-B3C9-A5FF7315064D}"/>
    <cellStyle name="Comma 3 10" xfId="1995" xr:uid="{425712E2-4554-4DD8-9C8B-FE4FE08B156D}"/>
    <cellStyle name="Comma 3 11" xfId="1996" xr:uid="{67CC4F17-D52F-40F3-8E07-A45BF170B695}"/>
    <cellStyle name="Comma 3 12" xfId="1997" xr:uid="{3D67960B-07D4-4F7E-B53A-AC6CC4331909}"/>
    <cellStyle name="Comma 3 13" xfId="1998" xr:uid="{CC5CAB08-2842-4C0A-AEA3-307C9529DD7A}"/>
    <cellStyle name="Comma 3 14" xfId="1999" xr:uid="{29D30CCC-D0CB-4567-9752-7D7B7A14FCD0}"/>
    <cellStyle name="Comma 3 15" xfId="3395" xr:uid="{059DC256-26E9-4A8B-9E6F-8CA3F007E214}"/>
    <cellStyle name="Comma 3 16" xfId="3442" xr:uid="{D4D6BC69-B2D5-490E-96A7-4C17997C1C8A}"/>
    <cellStyle name="Comma 3 2" xfId="2000" xr:uid="{A003CE00-31A5-4CC3-B4CF-AB578D36A92B}"/>
    <cellStyle name="Comma 3 3" xfId="2001" xr:uid="{8FEFFBB3-9EF7-46FA-9419-6CC245CCFAC0}"/>
    <cellStyle name="Comma 3 4" xfId="2002" xr:uid="{5BABDDC9-646B-4DF7-BDB5-D8C55000812F}"/>
    <cellStyle name="Comma 3 5" xfId="2003" xr:uid="{036F3BDE-45FA-4BD6-8870-9F52FE2EFCD2}"/>
    <cellStyle name="Comma 3 6" xfId="2004" xr:uid="{A06E38C9-E95C-46CC-A1A8-A3774BC707EE}"/>
    <cellStyle name="Comma 3 7" xfId="2005" xr:uid="{5B8D1FA5-F91C-4E84-8DBB-379F1F0F6B86}"/>
    <cellStyle name="Comma 3 8" xfId="2006" xr:uid="{C1DDE228-0FF8-4DB8-A2B6-4760F4CDFA76}"/>
    <cellStyle name="Comma 3 9" xfId="2007" xr:uid="{F7AAB7A3-13D9-4537-8BAF-0B699679AE99}"/>
    <cellStyle name="Comma 3_DOOR,WINDOW &amp; VENTILATOR SCHEDULE_APARNA KANOPY_VILLAS" xfId="2008" xr:uid="{727864AB-731B-4120-8E6B-0B147883A601}"/>
    <cellStyle name="Comma 30" xfId="3407" xr:uid="{09CF8C49-1BCF-4091-B47A-4F3583036C1E}"/>
    <cellStyle name="Comma 31" xfId="3409" xr:uid="{D4989569-36F1-4CFA-860E-0D42DB6F0BAA}"/>
    <cellStyle name="Comma 32" xfId="3411" xr:uid="{D0216B78-530F-4C44-A2EA-508930FEDC9F}"/>
    <cellStyle name="Comma 33" xfId="3413" xr:uid="{039DB86D-BD70-487B-8E9D-EA89D348D251}"/>
    <cellStyle name="Comma 34" xfId="3415" xr:uid="{F7021C34-1D54-4DEA-AFB9-A34BE528A9D0}"/>
    <cellStyle name="Comma 35" xfId="3417" xr:uid="{EFDE3BE5-2836-4733-BF7C-2A5E123E502A}"/>
    <cellStyle name="Comma 36" xfId="3423" xr:uid="{849A4BAE-45BC-4986-BE65-7E41A6DF2E50}"/>
    <cellStyle name="Comma 37" xfId="3424" xr:uid="{6F671EE1-A417-4E9A-9169-932B9819EB7D}"/>
    <cellStyle name="Comma 38" xfId="3426" xr:uid="{84649993-AB81-40D7-AC6E-DC511D16F639}"/>
    <cellStyle name="Comma 39" xfId="3428" xr:uid="{20A897C4-1230-4729-AD28-03C61EF83415}"/>
    <cellStyle name="Comma 4" xfId="2009" xr:uid="{E1BEA320-6682-453C-AF7E-BCA0374D4EDD}"/>
    <cellStyle name="Comma 4 2" xfId="2010" xr:uid="{A6926C9F-E630-4A21-96FF-3E7802AD7BB3}"/>
    <cellStyle name="Comma 4 2 10" xfId="2011" xr:uid="{FCA62819-1D73-4939-AD6C-E191EB9D40A0}"/>
    <cellStyle name="Comma 4 2 11" xfId="2012" xr:uid="{F40CC0F8-7AF1-40EE-AE9D-2FE3C2D9DDF2}"/>
    <cellStyle name="Comma 4 2 12" xfId="2013" xr:uid="{2053D8FB-8D3D-4B72-8120-467DD59D49A9}"/>
    <cellStyle name="Comma 4 2 13" xfId="2014" xr:uid="{3E4E2BE2-1527-46AA-AF98-704E19A33E14}"/>
    <cellStyle name="Comma 4 2 14" xfId="2015" xr:uid="{3E60963D-A015-45BB-8EBC-C001FA910253}"/>
    <cellStyle name="Comma 4 2 2" xfId="2016" xr:uid="{EB136971-6310-4F16-A5B2-F4E99896441C}"/>
    <cellStyle name="Comma 4 2 3" xfId="2017" xr:uid="{FA87F19B-092C-4190-89EE-96F525AA070D}"/>
    <cellStyle name="Comma 4 2 3 2" xfId="2018" xr:uid="{1C1E9214-FFF2-4267-B082-27B444DA2DE6}"/>
    <cellStyle name="Comma 4 2 4" xfId="2019" xr:uid="{F1023C80-E076-4260-9CD1-2EEE74EFFE2B}"/>
    <cellStyle name="Comma 4 2 5" xfId="2020" xr:uid="{CED7EF21-9670-4AD7-834D-DC68CDEC4392}"/>
    <cellStyle name="Comma 4 2 6" xfId="2021" xr:uid="{0ACF25E4-8BED-4406-83B2-768D01BE716C}"/>
    <cellStyle name="Comma 4 2 7" xfId="2022" xr:uid="{38D5B359-D6F5-464A-ABA6-477D6139B78D}"/>
    <cellStyle name="Comma 4 2 8" xfId="2023" xr:uid="{705C0F1D-F879-4535-93AA-3A4381EF7B90}"/>
    <cellStyle name="Comma 4 2 9" xfId="2024" xr:uid="{38D61C68-BF90-4359-8CD4-CA67FCDE1635}"/>
    <cellStyle name="Comma 4 3" xfId="2025" xr:uid="{94577BD8-9DE1-4A6B-BEF7-9726414AB3FD}"/>
    <cellStyle name="Comma 4 4" xfId="2026" xr:uid="{0A03604B-9779-4E47-8609-EF3476A8E819}"/>
    <cellStyle name="Comma 4_Book1" xfId="2027" xr:uid="{1306C220-D686-4205-A9C5-2B4CED4A69B8}"/>
    <cellStyle name="Comma 40" xfId="3435" xr:uid="{1F32F9C7-66A7-494F-BBAC-58053FF9D8BE}"/>
    <cellStyle name="Comma 41" xfId="3467" xr:uid="{B2D6F84B-698B-4637-B79A-31A2DCAF2D76}"/>
    <cellStyle name="Comma 42" xfId="3466" xr:uid="{2D98461A-C750-4C9C-AF5D-A1120DF1214E}"/>
    <cellStyle name="Comma 43" xfId="3464" xr:uid="{E06AFE29-9371-44E6-BEE3-6A1471F7C71B}"/>
    <cellStyle name="Comma 44" xfId="3457" xr:uid="{404D0D24-C470-43B3-A05D-C356CA2B3FB4}"/>
    <cellStyle name="Comma 45" xfId="3453" xr:uid="{D5E63277-6F38-49DF-A459-F8A77877C4F5}"/>
    <cellStyle name="Comma 46" xfId="3451" xr:uid="{DD67F786-00AA-47AC-A892-D2912053B34F}"/>
    <cellStyle name="Comma 47" xfId="3432" xr:uid="{525512F3-F733-4694-9F9B-1559598052D3}"/>
    <cellStyle name="Comma 48" xfId="3433" xr:uid="{CF58F730-26C2-41AC-A4CE-8EADC8889BD7}"/>
    <cellStyle name="Comma 49" xfId="3431" xr:uid="{9819B387-D543-47B2-B781-4587E2332671}"/>
    <cellStyle name="Comma 5" xfId="2028" xr:uid="{7BE70E08-92A1-49F0-8261-B4E17B75088C}"/>
    <cellStyle name="Comma 5 2" xfId="2029" xr:uid="{FBC6BEB8-116A-49E4-A9AE-4CEA1C5E5ED7}"/>
    <cellStyle name="Comma 5 3" xfId="3444" xr:uid="{8409FBB3-C5BA-4960-B387-40F456AF50CF}"/>
    <cellStyle name="Comma 5 4" xfId="3443" xr:uid="{B4239C70-0E97-43F6-9122-1F2183EE25DA}"/>
    <cellStyle name="Comma 5_EXCLUSIONS" xfId="2030" xr:uid="{D2451BFF-C3ED-47EF-BB10-1688A09911E5}"/>
    <cellStyle name="Comma 50" xfId="3434" xr:uid="{AC68270E-9017-489C-A60D-D543CED3FE98}"/>
    <cellStyle name="Comma 51" xfId="3473" xr:uid="{E927FE68-1068-4D1A-852E-7AD25FE92D40}"/>
    <cellStyle name="Comma 51 2" xfId="3485" xr:uid="{009D0FE7-B887-49AD-A66A-A52F77782E21}"/>
    <cellStyle name="Comma 52" xfId="3500" xr:uid="{251A4610-F744-4588-ACD2-C2EBA3D8A354}"/>
    <cellStyle name="Comma 53" xfId="3498" xr:uid="{7407C832-29E4-4DE7-A1E9-8D2BA21F56BF}"/>
    <cellStyle name="Comma 54" xfId="3499" xr:uid="{F9065C45-F311-4D2B-865D-3BCC25997F7B}"/>
    <cellStyle name="Comma 55" xfId="3497" xr:uid="{16EB2AC8-6BA1-434A-9CAD-4DA15AF55294}"/>
    <cellStyle name="Comma 56" xfId="3501" xr:uid="{6C9D9A95-57FE-4AE5-988D-C96F0F13A925}"/>
    <cellStyle name="Comma 57" xfId="3496" xr:uid="{B2DD4E10-DAA9-4FEC-818F-4204A290BA82}"/>
    <cellStyle name="Comma 58" xfId="3502" xr:uid="{046C10FE-00E1-42AD-9FE5-5C1283B1C7EF}"/>
    <cellStyle name="Comma 6" xfId="2031" xr:uid="{072A7DA8-BAD0-45CA-88D4-9C88A006F97D}"/>
    <cellStyle name="Comma 7" xfId="2032" xr:uid="{A14D5F9C-795C-47EB-AF67-FA17F42F404B}"/>
    <cellStyle name="Comma 7 2" xfId="3446" xr:uid="{974136C0-9361-4A49-A0B2-92092C25FE9E}"/>
    <cellStyle name="Comma 7 3" xfId="3445" xr:uid="{1EFE0CF6-5424-4C2A-BEE0-957B81142AB4}"/>
    <cellStyle name="Comma 8" xfId="2033" xr:uid="{1F7749E1-ADC6-4E3E-B27C-B90097FA9E6F}"/>
    <cellStyle name="Comma 9" xfId="2034" xr:uid="{DFE5265B-58CD-4109-8F2E-E4AC2BB26295}"/>
    <cellStyle name="Comma 9 2" xfId="3447" xr:uid="{7906BFB3-FA94-4A43-9841-B6016A31AB76}"/>
    <cellStyle name="Comma 9 3" xfId="3478" xr:uid="{15EB88D5-3284-433B-96FC-BFE368BF9FA5}"/>
    <cellStyle name="Comma 9 3 2" xfId="3488" xr:uid="{7C520693-B494-4F83-A401-3B15D92EC08A}"/>
    <cellStyle name="comma zerodec" xfId="2035" xr:uid="{520E8EE7-175C-478B-ACFF-A2F740466A44}"/>
    <cellStyle name="Comma0" xfId="2036" xr:uid="{35F88ED1-EEB6-4055-8944-193ABB8282E0}"/>
    <cellStyle name="Copied" xfId="2037" xr:uid="{37139F33-BDA9-4053-9095-1B0EE07B49BB}"/>
    <cellStyle name="COURIER" xfId="2038" xr:uid="{22A40048-6EDF-4081-A574-EFE7C57C2848}"/>
    <cellStyle name="CSI" xfId="2039" xr:uid="{D7A79871-B873-4CBF-A4D5-BD7AA0570749}"/>
    <cellStyle name="Currency $" xfId="2040" xr:uid="{3FDD0BB3-24A0-4469-B9E9-102C52ABFBA7}"/>
    <cellStyle name="Currency $ 10" xfId="2041" xr:uid="{2CFE6184-2097-43ED-8F57-5776391C6122}"/>
    <cellStyle name="Currency $ 11" xfId="2042" xr:uid="{AB52AA42-D7AD-4079-85DC-1149DD7B833E}"/>
    <cellStyle name="Currency $ 12" xfId="2043" xr:uid="{9DF9DD0C-ADFE-404D-8376-FC53F14045C0}"/>
    <cellStyle name="Currency $ 13" xfId="2044" xr:uid="{74878BCF-EC90-4B2D-8F4B-3470ABD8E106}"/>
    <cellStyle name="Currency $ 14" xfId="2045" xr:uid="{F9ADCC0E-841E-478F-A7A4-20C6B534FE2E}"/>
    <cellStyle name="Currency $ 15" xfId="2046" xr:uid="{DDE889DF-CD0B-4305-93D6-46C11A367D12}"/>
    <cellStyle name="Currency $ 16" xfId="2047" xr:uid="{1C5C6ED3-E894-4497-8AD1-EADED53445AD}"/>
    <cellStyle name="Currency $ 17" xfId="2048" xr:uid="{E967EC0E-A1CB-4D70-8E0D-6375F412D377}"/>
    <cellStyle name="Currency $ 18" xfId="2049" xr:uid="{3764CB75-F4BC-49DD-879D-08322C344521}"/>
    <cellStyle name="Currency $ 19" xfId="2050" xr:uid="{633ECD1A-0A6A-4F2D-973C-789EE0AA1759}"/>
    <cellStyle name="Currency $ 2" xfId="2051" xr:uid="{750F2A61-1CE1-4007-9F04-0C6434C3D53F}"/>
    <cellStyle name="Currency $ 3" xfId="2052" xr:uid="{1BF3F0C1-7B41-4F27-AB84-B76143763562}"/>
    <cellStyle name="Currency $ 4" xfId="2053" xr:uid="{BE0422F2-BC01-41A9-9F87-3950B6392D4B}"/>
    <cellStyle name="Currency $ 5" xfId="2054" xr:uid="{4A67A4FF-D9BA-4E2D-825A-404460DC783A}"/>
    <cellStyle name="Currency $ 6" xfId="2055" xr:uid="{6682F809-151B-4CAA-819A-0DAEA7B8B404}"/>
    <cellStyle name="Currency $ 7" xfId="2056" xr:uid="{51821C3A-18D6-43FC-A7FF-99BECB91E8CC}"/>
    <cellStyle name="Currency $ 8" xfId="2057" xr:uid="{179D26A4-197C-43D7-A0B8-46E3FA99155D}"/>
    <cellStyle name="Currency $ 9" xfId="2058" xr:uid="{4E4BD847-F14C-4938-87D5-FE48B911EEA4}"/>
    <cellStyle name="Currency $_2. IJM MALL - DIESEL GENERATOR SETS" xfId="2059" xr:uid="{B27A65E1-3AE5-4325-BFE0-FE3721B5A469}"/>
    <cellStyle name="Currency [00]" xfId="2060" xr:uid="{4734E796-2C90-4D72-8A1B-D20068C30FA6}"/>
    <cellStyle name="Currency 2" xfId="3448" xr:uid="{3B18ABA2-0654-4BBB-82DC-2946825991DB}"/>
    <cellStyle name="Currency0" xfId="2061" xr:uid="{C9CBB064-1804-4CA4-9CE3-C22E1FF86305}"/>
    <cellStyle name="Currency1" xfId="2062" xr:uid="{B07BE65E-45F1-463E-B9E3-E666E4C31BDA}"/>
    <cellStyle name="Date" xfId="2063" xr:uid="{DFB8E144-AF29-4FF4-9078-8B8331B08E10}"/>
    <cellStyle name="Date 10" xfId="2064" xr:uid="{AC2D704B-0593-4DD0-9350-0B147E158268}"/>
    <cellStyle name="Date 11" xfId="2065" xr:uid="{D7EE0A91-4B11-4168-8D2B-2F30546F75F4}"/>
    <cellStyle name="Date 12" xfId="2066" xr:uid="{EB571EBE-AF8E-487A-B0C8-9FEB66347E90}"/>
    <cellStyle name="Date 13" xfId="2067" xr:uid="{DDA1866A-8706-4AA6-8ABB-3B8068FFCC26}"/>
    <cellStyle name="Date 14" xfId="2068" xr:uid="{33EA2418-5E7F-431A-B519-DBD2B5D4B77F}"/>
    <cellStyle name="Date 15" xfId="2069" xr:uid="{A319FC9A-5135-4CB4-B6A6-86F4C412C51A}"/>
    <cellStyle name="Date 16" xfId="2070" xr:uid="{D99BB840-AD3F-497F-92F7-9A343CC4F773}"/>
    <cellStyle name="Date 17" xfId="2071" xr:uid="{8A5253C5-1BB6-4E2C-B5CC-02C9FD30BB21}"/>
    <cellStyle name="Date 18" xfId="2072" xr:uid="{92F0F797-929A-488F-9BDA-C91E158268C4}"/>
    <cellStyle name="Date 19" xfId="2073" xr:uid="{44FCDDE5-BA2B-40E0-8234-CA40570AC8B4}"/>
    <cellStyle name="Date 2" xfId="2074" xr:uid="{1C426AFB-8405-450F-A290-25D2C0AA94D6}"/>
    <cellStyle name="Date 3" xfId="2075" xr:uid="{05173014-59FB-49B8-A0B7-2FF6EA4194A8}"/>
    <cellStyle name="Date 4" xfId="2076" xr:uid="{847DBC58-6601-4C4F-8903-F33A77634482}"/>
    <cellStyle name="Date 5" xfId="2077" xr:uid="{03A84CAD-3794-4BC3-A717-CBFD8BA7285E}"/>
    <cellStyle name="Date 6" xfId="2078" xr:uid="{B51344F7-1576-4A04-8B5C-FA3312F17ACE}"/>
    <cellStyle name="Date 7" xfId="2079" xr:uid="{E9AB98B0-19DD-420E-8F03-F2054915A95F}"/>
    <cellStyle name="Date 8" xfId="2080" xr:uid="{92E13839-D8DF-4F8C-8681-123DD7DF0C63}"/>
    <cellStyle name="Date 9" xfId="2081" xr:uid="{4169125C-E05E-4F8B-BFAB-5027D2B92F06}"/>
    <cellStyle name="Date Short" xfId="2082" xr:uid="{849E54FA-5C6D-4606-9D06-ABF9E83E5498}"/>
    <cellStyle name="Date_20080929_Costplan V7 Final" xfId="2083" xr:uid="{E013F2CF-248E-4353-916A-047B61200820}"/>
    <cellStyle name="Default 1" xfId="2084" xr:uid="{5D129820-1DB3-4DB9-ABDB-CF478FC1F8E6}"/>
    <cellStyle name="DELTA" xfId="2085" xr:uid="{105E9769-C47F-440C-879A-6B64A35099CD}"/>
    <cellStyle name="Description" xfId="2086" xr:uid="{27A5CCFA-8831-402C-805E-D1510D0CF662}"/>
    <cellStyle name="Dezimal [0]_laroux" xfId="2087" xr:uid="{D3545DFB-1459-42C0-A284-81C6F4E56DFE}"/>
    <cellStyle name="Dezimal_laroux" xfId="2088" xr:uid="{181BB8D4-0077-433B-97A6-6EBDCAB7C252}"/>
    <cellStyle name="Dollar" xfId="2089" xr:uid="{1564C774-4127-40F6-8790-0FCBC171D568}"/>
    <cellStyle name="Dollar (zero dec)" xfId="2090" xr:uid="{787C20A5-0700-4878-8F53-8F82B60F25E9}"/>
    <cellStyle name="Dollar.00" xfId="2091" xr:uid="{14D16488-3E0F-4599-835C-2880F919895D}"/>
    <cellStyle name="Enter Currency (0)" xfId="2092" xr:uid="{9A2905A2-A6A3-4136-AA2B-9E213C26F99A}"/>
    <cellStyle name="Enter Currency (2)" xfId="2093" xr:uid="{719FC74A-651B-497B-8FB5-A91037D41AD7}"/>
    <cellStyle name="Enter Units (0)" xfId="2094" xr:uid="{7B44E858-6599-4C24-9BCE-04A0D63682AA}"/>
    <cellStyle name="Enter Units (1)" xfId="2095" xr:uid="{B3DBAB25-3A9A-488F-AA81-2B587141F6EE}"/>
    <cellStyle name="Enter Units (2)" xfId="2096" xr:uid="{AAA16F2E-E6B5-4D72-8819-20F489298C68}"/>
    <cellStyle name="Entered" xfId="2097" xr:uid="{128C9E15-DD9F-4B45-9DE2-E34A95A635A0}"/>
    <cellStyle name="Euro" xfId="2098" xr:uid="{5136AB4D-245A-45A9-A3C5-C74A2842566C}"/>
    <cellStyle name="Excel Built-in Normal" xfId="3492" xr:uid="{74D99BFF-76AA-4486-A8D0-27E54F487207}"/>
    <cellStyle name="Explanatory Text 10" xfId="2099" xr:uid="{16BED9BC-2B83-4F6F-9964-B5FC9F7EEDB9}"/>
    <cellStyle name="Explanatory Text 11" xfId="2100" xr:uid="{1739548E-AEDA-4F99-9D12-5A70D4D1917A}"/>
    <cellStyle name="Explanatory Text 12" xfId="2101" xr:uid="{4BDCC179-2D61-4AA2-B966-8DAC5E9F9976}"/>
    <cellStyle name="Explanatory Text 13" xfId="2102" xr:uid="{B6172B90-FA5E-4351-A861-5A4F1090E2A8}"/>
    <cellStyle name="Explanatory Text 14" xfId="2103" xr:uid="{55D6A254-7326-4893-B15E-4B3D6F7C2848}"/>
    <cellStyle name="Explanatory Text 15" xfId="2104" xr:uid="{EE9B4079-748E-46C3-BF59-132738F71147}"/>
    <cellStyle name="Explanatory Text 16" xfId="2105" xr:uid="{34CDC1E4-B3B0-4436-BD38-2C65FAD9866B}"/>
    <cellStyle name="Explanatory Text 17" xfId="2106" xr:uid="{E79A2E7B-B2DF-4D7A-A62C-6F0FC93F89F1}"/>
    <cellStyle name="Explanatory Text 18" xfId="2107" xr:uid="{D31257A3-31A9-4BB0-BDF3-90AE171D3FB9}"/>
    <cellStyle name="Explanatory Text 19" xfId="2108" xr:uid="{7172D1BD-216D-451C-80CB-6E4F9BDC79DF}"/>
    <cellStyle name="Explanatory Text 2" xfId="2109" xr:uid="{94F14ED7-467B-49E5-B701-0C29D736F6D1}"/>
    <cellStyle name="Explanatory Text 2 10" xfId="2110" xr:uid="{85091FBD-1956-4C13-94D2-5F9D0E7177CC}"/>
    <cellStyle name="Explanatory Text 2 11" xfId="2111" xr:uid="{93BD0661-FC5C-4F63-8A6E-BA344CACE56C}"/>
    <cellStyle name="Explanatory Text 2 12" xfId="2112" xr:uid="{2FF8B5B0-C595-4513-BDE2-6A385C548696}"/>
    <cellStyle name="Explanatory Text 2 13" xfId="2113" xr:uid="{0B903860-FA37-4107-A281-3C3A88640688}"/>
    <cellStyle name="Explanatory Text 2 14" xfId="2114" xr:uid="{DA0BC4DB-D0EE-436A-B4E9-6EAC9AEB987C}"/>
    <cellStyle name="Explanatory Text 2 15" xfId="2115" xr:uid="{FB3343E8-4D19-4AE0-898D-38BEADA428F9}"/>
    <cellStyle name="Explanatory Text 2 16" xfId="2116" xr:uid="{BA48F2C6-BF0B-4FCB-A41C-59943BD4DA8B}"/>
    <cellStyle name="Explanatory Text 2 17" xfId="2117" xr:uid="{906CDDB9-A7AF-4385-B3A5-6FF253698B9E}"/>
    <cellStyle name="Explanatory Text 2 18" xfId="2118" xr:uid="{28B31F23-EA27-48B8-8777-525B4C8F30A8}"/>
    <cellStyle name="Explanatory Text 2 19" xfId="2119" xr:uid="{445050FE-BF66-41EF-AD52-A271AF81E5C0}"/>
    <cellStyle name="Explanatory Text 2 2" xfId="2120" xr:uid="{B0BE8E13-75A2-4CEA-A31E-60A313A0F0A7}"/>
    <cellStyle name="Explanatory Text 2 20" xfId="2121" xr:uid="{0201305F-7311-4790-95B6-380ABD50082D}"/>
    <cellStyle name="Explanatory Text 2 21" xfId="2122" xr:uid="{6F9564FD-9331-487B-BF29-991FA89FD847}"/>
    <cellStyle name="Explanatory Text 2 22" xfId="2123" xr:uid="{C0B7CD56-D309-4B38-AA47-93E365E06206}"/>
    <cellStyle name="Explanatory Text 2 3" xfId="2124" xr:uid="{BFCCC1EF-201A-4C8B-BEF2-6FD21B115599}"/>
    <cellStyle name="Explanatory Text 2 4" xfId="2125" xr:uid="{1C7CDF6B-8A14-4B7E-9D1D-426F207A56C6}"/>
    <cellStyle name="Explanatory Text 2 5" xfId="2126" xr:uid="{8CDFD582-CB7A-4B48-96B8-0B340BF7138A}"/>
    <cellStyle name="Explanatory Text 2 6" xfId="2127" xr:uid="{B2C85ED0-A987-422D-B34E-0076800093D8}"/>
    <cellStyle name="Explanatory Text 2 7" xfId="2128" xr:uid="{6534C5D8-6F99-479F-B2DE-C139232850AC}"/>
    <cellStyle name="Explanatory Text 2 8" xfId="2129" xr:uid="{DCF0D420-6601-40FB-BDFC-10AFB898FBC0}"/>
    <cellStyle name="Explanatory Text 2 9" xfId="2130" xr:uid="{613F02CC-892D-4557-8431-F2A087D54345}"/>
    <cellStyle name="Explanatory Text 20" xfId="2131" xr:uid="{D67B8B16-F47B-4FFF-ADF2-0264948E2E1D}"/>
    <cellStyle name="Explanatory Text 21" xfId="2132" xr:uid="{61FFBFEA-682A-4A71-87A4-2C1CB3676AA0}"/>
    <cellStyle name="Explanatory Text 22" xfId="2133" xr:uid="{A8435387-7266-4AE8-A43E-9A842A03979A}"/>
    <cellStyle name="Explanatory Text 23" xfId="2134" xr:uid="{60835C09-18B4-4E81-AEAB-44C4ED1F811E}"/>
    <cellStyle name="Explanatory Text 24" xfId="2135" xr:uid="{242202F5-563D-4A23-B7BB-303EDAD29558}"/>
    <cellStyle name="Explanatory Text 25" xfId="2136" xr:uid="{05ACBFE5-790B-4352-BB11-E60E3EE41BA1}"/>
    <cellStyle name="Explanatory Text 26" xfId="2137" xr:uid="{C337E7F5-33DE-4791-8AEF-3059779F2961}"/>
    <cellStyle name="Explanatory Text 27" xfId="2138" xr:uid="{5E69A583-90F0-4B86-ABFC-314E7B81E3AF}"/>
    <cellStyle name="Explanatory Text 28" xfId="2139" xr:uid="{866B8963-7CA2-4B04-B415-D1212D5C30F1}"/>
    <cellStyle name="Explanatory Text 3" xfId="2140" xr:uid="{3F28F0A7-00EC-4F37-9D78-75666E0B1D86}"/>
    <cellStyle name="Explanatory Text 4" xfId="2141" xr:uid="{80F8B8FE-F257-4F30-BEEC-05A342CF642D}"/>
    <cellStyle name="Explanatory Text 5" xfId="2142" xr:uid="{6DB7C38E-BEC9-4887-B907-17DBAFE6D6C4}"/>
    <cellStyle name="Explanatory Text 6" xfId="2143" xr:uid="{799A8884-832B-40D7-8932-DF0284614656}"/>
    <cellStyle name="Explanatory Text 7" xfId="2144" xr:uid="{BC1EBFE3-59D3-463E-82C2-A20EB78B633E}"/>
    <cellStyle name="Explanatory Text 8" xfId="2145" xr:uid="{EA92555C-385A-44AF-AD1C-C7BF5C19DAA5}"/>
    <cellStyle name="Explanatory Text 9" xfId="2146" xr:uid="{E3BB845A-C9FD-4130-9EE4-8E63C6E5C51F}"/>
    <cellStyle name="F2" xfId="2147" xr:uid="{E06FE40A-1EBA-43A6-B316-73AE40CB5EA4}"/>
    <cellStyle name="F2 10" xfId="2148" xr:uid="{52A1B895-A774-4314-AF41-AEF67D463494}"/>
    <cellStyle name="F2 11" xfId="2149" xr:uid="{95B8E185-F2B5-448F-8696-6DDBF126871B}"/>
    <cellStyle name="F2 12" xfId="2150" xr:uid="{5D2F1809-E2E3-49C1-BD61-9F841146E65B}"/>
    <cellStyle name="F2 13" xfId="2151" xr:uid="{6E5BCA53-DA54-49C3-A97C-6DE765D4C199}"/>
    <cellStyle name="F2 14" xfId="2152" xr:uid="{2C0FA717-1BD5-428B-9B91-296CD7EAF810}"/>
    <cellStyle name="F2 15" xfId="2153" xr:uid="{1AD3C02E-11B2-4B61-9142-90AB57021E86}"/>
    <cellStyle name="F2 16" xfId="2154" xr:uid="{CEBD8E84-29CE-40FD-A070-EE94E187D7D8}"/>
    <cellStyle name="F2 17" xfId="2155" xr:uid="{328B8A7B-680F-41E4-8DFF-47F2AE309D61}"/>
    <cellStyle name="F2 18" xfId="2156" xr:uid="{6C974A9F-6581-4B24-8772-7D0E7386D94F}"/>
    <cellStyle name="F2 19" xfId="2157" xr:uid="{2D65F622-1077-492F-9933-B4D6DD0FF7DE}"/>
    <cellStyle name="F2 2" xfId="2158" xr:uid="{B00E5D96-887E-4537-99D5-2381409B0365}"/>
    <cellStyle name="F2 3" xfId="2159" xr:uid="{467950E1-2FEE-4104-A8B9-B5BD9AE7954C}"/>
    <cellStyle name="F2 4" xfId="2160" xr:uid="{9A8C28A1-FFD4-46B3-AD21-F0F11FD1835C}"/>
    <cellStyle name="F2 5" xfId="2161" xr:uid="{266484E9-FE41-43F7-AF76-9A16A74FA7ED}"/>
    <cellStyle name="F2 6" xfId="2162" xr:uid="{96F68E52-5079-4B42-B072-BFBF26F66E57}"/>
    <cellStyle name="F2 7" xfId="2163" xr:uid="{CA108712-267E-4370-8A6B-B0D2364D8173}"/>
    <cellStyle name="F2 8" xfId="2164" xr:uid="{41CBE63A-AF16-4CA6-9215-EC2148F4B94A}"/>
    <cellStyle name="F2 9" xfId="2165" xr:uid="{F8B0E268-EF1D-41E4-98A7-03DF14E4319F}"/>
    <cellStyle name="F2_CONSIDERATION FOR HOTEL &amp; SA-081008" xfId="2166" xr:uid="{6876B9C0-36FC-4054-A89C-4762A979D799}"/>
    <cellStyle name="F3" xfId="2167" xr:uid="{C03EB113-021E-4ABE-AC33-D68FD6B25D77}"/>
    <cellStyle name="F3 10" xfId="2168" xr:uid="{CBA8DF48-9B94-4E52-BC79-9B886E54777D}"/>
    <cellStyle name="F3 11" xfId="2169" xr:uid="{C12841B7-E903-4475-8014-CE0F54931266}"/>
    <cellStyle name="F3 12" xfId="2170" xr:uid="{5ABDEED5-B8BA-42A2-9A4A-ACCD692252E8}"/>
    <cellStyle name="F3 13" xfId="2171" xr:uid="{9FC6ABF2-8E4F-49EB-A5D3-FC1A43816098}"/>
    <cellStyle name="F3 14" xfId="2172" xr:uid="{1F25A37B-0F89-4701-B172-2E752D15A8BA}"/>
    <cellStyle name="F3 15" xfId="2173" xr:uid="{F2AEE8CB-D39C-4952-B645-8E0E68015462}"/>
    <cellStyle name="F3 16" xfId="2174" xr:uid="{30EA023E-86DC-43C3-B087-FD6613CC76F6}"/>
    <cellStyle name="F3 17" xfId="2175" xr:uid="{CFC2E9A8-1DDA-461B-A2AB-B2011B1FB8BA}"/>
    <cellStyle name="F3 18" xfId="2176" xr:uid="{FFB20D37-E1F5-4411-B55C-44558E62ABB9}"/>
    <cellStyle name="F3 19" xfId="2177" xr:uid="{9B1AFBB1-F563-4E27-915B-91AF73A74958}"/>
    <cellStyle name="F3 2" xfId="2178" xr:uid="{7128A009-2BE9-4CDD-873D-0B394C03886E}"/>
    <cellStyle name="F3 3" xfId="2179" xr:uid="{31EC00B9-2849-48CF-8B05-91B8354EEEB5}"/>
    <cellStyle name="F3 4" xfId="2180" xr:uid="{D2B8BD34-2052-4DAD-A311-4B71CF14C5B0}"/>
    <cellStyle name="F3 5" xfId="2181" xr:uid="{870A35C2-7B9B-4BA9-BBE8-025F82F4A64E}"/>
    <cellStyle name="F3 6" xfId="2182" xr:uid="{7817DEFD-24BC-489B-8FF0-4B9725658ED9}"/>
    <cellStyle name="F3 7" xfId="2183" xr:uid="{997DA9CF-4515-4324-8728-D2B9C6A43285}"/>
    <cellStyle name="F3 8" xfId="2184" xr:uid="{C19B719A-EEFE-4407-BC86-AA7CA379E9D4}"/>
    <cellStyle name="F3 9" xfId="2185" xr:uid="{51ECE719-2570-46DD-A599-E7D482B84700}"/>
    <cellStyle name="F3_CONSIDERATION FOR HOTEL &amp; SA-081008" xfId="2186" xr:uid="{7E1C5B38-5967-4822-BDF6-366D2829A09C}"/>
    <cellStyle name="F4" xfId="2187" xr:uid="{543F5702-FD9D-4DB3-94C7-2B57A19941A0}"/>
    <cellStyle name="F4 10" xfId="2188" xr:uid="{D358560A-0959-427B-ADC9-1293CFA99CAD}"/>
    <cellStyle name="F4 11" xfId="2189" xr:uid="{977F46B1-C84D-4931-9650-AEAE83811352}"/>
    <cellStyle name="F4 12" xfId="2190" xr:uid="{EAAFD830-634B-4873-9B57-6DB1C289D949}"/>
    <cellStyle name="F4 13" xfId="2191" xr:uid="{760B8C05-6A77-4AC8-89B0-4BF3835AD6A8}"/>
    <cellStyle name="F4 14" xfId="2192" xr:uid="{A17873BC-1487-4DCA-A278-3FFC630381C3}"/>
    <cellStyle name="F4 15" xfId="2193" xr:uid="{A5840475-0722-4461-9D47-48F50130B4AF}"/>
    <cellStyle name="F4 16" xfId="2194" xr:uid="{DC0E13DC-8C0A-40CF-939F-2B40F5CA5727}"/>
    <cellStyle name="F4 17" xfId="2195" xr:uid="{03D5F8E6-AE10-47C6-B86F-DF7C35A2B633}"/>
    <cellStyle name="F4 18" xfId="2196" xr:uid="{6BC2D3BF-5BD6-4377-8FF5-EE10F59F5B74}"/>
    <cellStyle name="F4 19" xfId="2197" xr:uid="{6DE9D1BB-3E43-47B2-A3C3-910414F0926D}"/>
    <cellStyle name="F4 2" xfId="2198" xr:uid="{B4FB4AF1-DAC2-4D31-96E6-B099C5CCFDEA}"/>
    <cellStyle name="F4 3" xfId="2199" xr:uid="{BBD9D3A9-751C-444E-A385-71E8AE3ED745}"/>
    <cellStyle name="F4 4" xfId="2200" xr:uid="{32AA0463-5D67-43F9-A00B-4D61296569FD}"/>
    <cellStyle name="F4 5" xfId="2201" xr:uid="{2F299CE7-F1D3-450D-9E8E-6121B5D9D793}"/>
    <cellStyle name="F4 6" xfId="2202" xr:uid="{DE4ED76C-15F3-4FF4-B78F-78C9CEDEEF28}"/>
    <cellStyle name="F4 7" xfId="2203" xr:uid="{662EFF9D-4A57-478C-BF2F-94ECF02AC9E9}"/>
    <cellStyle name="F4 8" xfId="2204" xr:uid="{609C507C-F77B-4EAC-B68A-905905163B72}"/>
    <cellStyle name="F4 9" xfId="2205" xr:uid="{AE45AB84-BAF0-407F-AE2F-580A6E698E07}"/>
    <cellStyle name="F4_CONSIDERATION FOR HOTEL &amp; SA-081008" xfId="2206" xr:uid="{CD0E4639-BAC6-47BF-A9F6-61789AF9AA4B}"/>
    <cellStyle name="F5" xfId="2207" xr:uid="{DE373146-DB19-48E2-8B11-98A1D9C83058}"/>
    <cellStyle name="F5 10" xfId="2208" xr:uid="{C889D073-B148-47CA-A944-7288F97C9A67}"/>
    <cellStyle name="F5 11" xfId="2209" xr:uid="{07CD507C-8DF1-4A8E-A17B-95D3C1FA7578}"/>
    <cellStyle name="F5 12" xfId="2210" xr:uid="{CCEC4275-D063-40CD-B67B-92E9B6F3B41C}"/>
    <cellStyle name="F5 13" xfId="2211" xr:uid="{4245D8E2-D5F7-42F5-8DDB-6CE7D4A3B6FC}"/>
    <cellStyle name="F5 14" xfId="2212" xr:uid="{3E96EE74-BB6C-4A97-A73B-14FA26F12F56}"/>
    <cellStyle name="F5 15" xfId="2213" xr:uid="{89D9AB4F-B082-440E-AF16-14F24D76EE33}"/>
    <cellStyle name="F5 16" xfId="2214" xr:uid="{4C9A71BA-0BB8-4557-B7A8-D44D950564CA}"/>
    <cellStyle name="F5 17" xfId="2215" xr:uid="{31CA5464-7F10-4639-BB8E-B7050FE631F3}"/>
    <cellStyle name="F5 18" xfId="2216" xr:uid="{8D42C15F-3C07-4F59-B776-5C0DDCB8FADA}"/>
    <cellStyle name="F5 19" xfId="2217" xr:uid="{7BAB7808-610E-49A8-A747-765A4C8325D4}"/>
    <cellStyle name="F5 2" xfId="2218" xr:uid="{6F117BB1-D4BB-48C9-A481-84F2716589ED}"/>
    <cellStyle name="F5 3" xfId="2219" xr:uid="{6098B6C7-A05E-4344-A1A7-30D8AC2621E1}"/>
    <cellStyle name="F5 4" xfId="2220" xr:uid="{80D2A380-30D6-4F92-919E-B11330B601BA}"/>
    <cellStyle name="F5 5" xfId="2221" xr:uid="{C060DBDF-8119-486A-88A0-88490D4492C6}"/>
    <cellStyle name="F5 6" xfId="2222" xr:uid="{5D0F27DD-20A0-41B0-B6C8-BC8C20AB9E7C}"/>
    <cellStyle name="F5 7" xfId="2223" xr:uid="{78D99A0D-5E4D-4313-8EE5-53A0106C7ADD}"/>
    <cellStyle name="F5 8" xfId="2224" xr:uid="{AA4DAADC-BA68-4A2F-BAEB-B98A24E43196}"/>
    <cellStyle name="F5 9" xfId="2225" xr:uid="{5F741133-CB77-4877-A584-9165677BFD32}"/>
    <cellStyle name="F5_CONSIDERATION FOR HOTEL &amp; SA-081008" xfId="2226" xr:uid="{14B9A573-01E3-4635-96A0-6DFA1714CF05}"/>
    <cellStyle name="F6" xfId="2227" xr:uid="{87BCE88C-AB50-4995-B5D7-602BFF839BBB}"/>
    <cellStyle name="F6 10" xfId="2228" xr:uid="{7998C373-3812-436E-B603-4CE986467A77}"/>
    <cellStyle name="F6 11" xfId="2229" xr:uid="{A827DE61-1BC3-486B-90C0-23ED4CFB5D2B}"/>
    <cellStyle name="F6 12" xfId="2230" xr:uid="{C15F97EF-309E-4022-A250-FB8BE9926E30}"/>
    <cellStyle name="F6 13" xfId="2231" xr:uid="{31448CBF-F61F-44F3-8CA0-3B24A5981093}"/>
    <cellStyle name="F6 14" xfId="2232" xr:uid="{054CE310-57C1-42FA-931B-201932AE92BB}"/>
    <cellStyle name="F6 15" xfId="2233" xr:uid="{52B408D0-2D63-4190-A0A5-D27BC2F1C61F}"/>
    <cellStyle name="F6 16" xfId="2234" xr:uid="{6EABCC6D-8B74-431D-A88B-2536CDBAB08B}"/>
    <cellStyle name="F6 17" xfId="2235" xr:uid="{B7931133-1EF2-49E0-A1DE-40B7FE41ABC7}"/>
    <cellStyle name="F6 18" xfId="2236" xr:uid="{F59138A8-4CED-4C56-BA8C-688C6491537D}"/>
    <cellStyle name="F6 19" xfId="2237" xr:uid="{6B27F6B4-BD76-4CA8-B8BC-7CBC01CF3953}"/>
    <cellStyle name="F6 2" xfId="2238" xr:uid="{2774536D-E217-43E8-8B6D-417FF3CAE871}"/>
    <cellStyle name="F6 3" xfId="2239" xr:uid="{302ED950-0B95-4A77-A065-96A66D8B5E75}"/>
    <cellStyle name="F6 4" xfId="2240" xr:uid="{29BF727D-B177-4CBA-8A7C-D4C2EFDCCCA1}"/>
    <cellStyle name="F6 5" xfId="2241" xr:uid="{E51B5631-9D0B-4A6F-94C3-F1E69E83AA1B}"/>
    <cellStyle name="F6 6" xfId="2242" xr:uid="{825FAA8C-E339-4662-B13B-A9E630EA3994}"/>
    <cellStyle name="F6 7" xfId="2243" xr:uid="{98B21AFA-2B7E-4AA3-A5AB-189A9EB6C7B8}"/>
    <cellStyle name="F6 8" xfId="2244" xr:uid="{A8FE39BF-2875-42A9-AD02-2B2F197AEE27}"/>
    <cellStyle name="F6 9" xfId="2245" xr:uid="{7ED9476A-BF6E-49B5-A7DD-76C5EEF40AB5}"/>
    <cellStyle name="F6_CONSIDERATION FOR HOTEL &amp; SA-081008" xfId="2246" xr:uid="{2A1A6315-01E7-47CB-B65C-8927A1E9F104}"/>
    <cellStyle name="F7" xfId="2247" xr:uid="{8E58DAB4-8C45-4287-B04F-9FEDC6D1CD4B}"/>
    <cellStyle name="F7 10" xfId="2248" xr:uid="{9AF21961-E397-4CC1-A730-FDB5305BDC43}"/>
    <cellStyle name="F7 11" xfId="2249" xr:uid="{2CA86BCD-6A0C-4D6A-8076-17287D9DB3C6}"/>
    <cellStyle name="F7 12" xfId="2250" xr:uid="{3C5DE523-A5CA-4BCE-91C7-AB4152C5B5C0}"/>
    <cellStyle name="F7 13" xfId="2251" xr:uid="{EE0A4F90-3DC4-4DB8-ACFD-4B1C6DE4C695}"/>
    <cellStyle name="F7 14" xfId="2252" xr:uid="{2C0132E6-0FD1-422B-AE70-E1549CA86135}"/>
    <cellStyle name="F7 15" xfId="2253" xr:uid="{D4E36F24-E6CA-4140-A043-14FA4EB838AC}"/>
    <cellStyle name="F7 16" xfId="2254" xr:uid="{0A55490E-C938-491F-A52A-BE12E3AA43A4}"/>
    <cellStyle name="F7 17" xfId="2255" xr:uid="{DECF9A78-88A6-451E-9FA9-A7FF2CD192EB}"/>
    <cellStyle name="F7 18" xfId="2256" xr:uid="{932CDAD1-ABBB-4769-A764-CE31BAF615A7}"/>
    <cellStyle name="F7 19" xfId="2257" xr:uid="{AE5B2C96-7F5C-499D-A85E-E28A75A1738F}"/>
    <cellStyle name="F7 2" xfId="2258" xr:uid="{8EC8D8AA-1025-4A68-AD69-C7B11482050F}"/>
    <cellStyle name="F7 3" xfId="2259" xr:uid="{13C4907A-332B-45FE-BA18-FF971900AE8E}"/>
    <cellStyle name="F7 4" xfId="2260" xr:uid="{F8ED722B-9C39-4E1B-80C0-6A7114093F40}"/>
    <cellStyle name="F7 5" xfId="2261" xr:uid="{F287156E-D11D-4F54-A574-51590D9386A0}"/>
    <cellStyle name="F7 6" xfId="2262" xr:uid="{A84A8C2F-EA57-462B-BD06-6FD2FC9BCC99}"/>
    <cellStyle name="F7 7" xfId="2263" xr:uid="{B8BD82EF-68D5-4D91-B7D0-B8EECE2ECE46}"/>
    <cellStyle name="F7 8" xfId="2264" xr:uid="{7D85A50C-14C0-4D93-AB2F-3C1C4D0352A4}"/>
    <cellStyle name="F7 9" xfId="2265" xr:uid="{04D800EE-A2B5-441E-9F5A-D387B275746B}"/>
    <cellStyle name="F7_CONSIDERATION FOR HOTEL &amp; SA-081008" xfId="2266" xr:uid="{3C6A8BF7-02FC-471E-A347-F7A4B0A95D02}"/>
    <cellStyle name="F8" xfId="2267" xr:uid="{57392A27-15BF-4299-B36B-7EB9C8A1CAA0}"/>
    <cellStyle name="F8 10" xfId="2268" xr:uid="{118787E2-0BBB-4F2C-9682-1E65FF7A5BED}"/>
    <cellStyle name="F8 11" xfId="2269" xr:uid="{C17217B3-B2A8-4D53-9618-5CE44EC68BE4}"/>
    <cellStyle name="F8 12" xfId="2270" xr:uid="{772C698F-9582-4E26-A2D4-D3913ACE865F}"/>
    <cellStyle name="F8 13" xfId="2271" xr:uid="{499624BE-3F19-4C21-BB56-16E040B6C322}"/>
    <cellStyle name="F8 14" xfId="2272" xr:uid="{83883BB5-A395-487D-B41D-9B03052CCAE4}"/>
    <cellStyle name="F8 15" xfId="2273" xr:uid="{760882ED-8B32-4594-B80A-4B5781B8D5FF}"/>
    <cellStyle name="F8 16" xfId="2274" xr:uid="{16EF7453-CEA9-44C7-995C-3DAA3E962398}"/>
    <cellStyle name="F8 17" xfId="2275" xr:uid="{7AC61A93-7DAA-4E4B-84F9-F6461DA9BDAD}"/>
    <cellStyle name="F8 18" xfId="2276" xr:uid="{2AA94D4F-EC50-4C0C-A1BA-566489A1E521}"/>
    <cellStyle name="F8 19" xfId="2277" xr:uid="{72668330-5D93-49C8-B3E9-600EB76C99BC}"/>
    <cellStyle name="F8 2" xfId="2278" xr:uid="{4EB87A8E-3B6F-4E7E-8726-B7D7CDBAFE55}"/>
    <cellStyle name="F8 3" xfId="2279" xr:uid="{DF1B4609-F305-4ED4-AEC4-1AAE04C8DA6D}"/>
    <cellStyle name="F8 4" xfId="2280" xr:uid="{D0A35129-5710-4C0D-8364-7366F460E853}"/>
    <cellStyle name="F8 5" xfId="2281" xr:uid="{5721E0C7-4079-47B8-90BF-8397DCA813EA}"/>
    <cellStyle name="F8 6" xfId="2282" xr:uid="{A51AEB1C-3D66-47F3-85B4-DA32E1C881F1}"/>
    <cellStyle name="F8 7" xfId="2283" xr:uid="{3391CA7E-95A8-49C1-B117-AAEAAA319C47}"/>
    <cellStyle name="F8 8" xfId="2284" xr:uid="{E206018D-10E1-46AD-A5F9-D9CA8A9EDD1E}"/>
    <cellStyle name="F8 9" xfId="2285" xr:uid="{8FC09BE3-F5DA-451D-87B1-7A5CC97B6961}"/>
    <cellStyle name="F8_CONSIDERATION FOR HOTEL &amp; SA-081008" xfId="2286" xr:uid="{CE113C86-412B-4159-A10D-5A17A2E8FC19}"/>
    <cellStyle name="Fixed" xfId="2287" xr:uid="{ED0186DB-F5CC-489C-B702-A3FC8211EB41}"/>
    <cellStyle name="Fixed 10" xfId="2288" xr:uid="{9628545D-E7C7-4393-B73A-C2904F342379}"/>
    <cellStyle name="Fixed 11" xfId="2289" xr:uid="{7514D369-B119-4531-AAB1-9D7D0C7C140E}"/>
    <cellStyle name="Fixed 12" xfId="2290" xr:uid="{EBEC917F-BF05-4E77-B2DD-6E91BD961963}"/>
    <cellStyle name="Fixed 13" xfId="2291" xr:uid="{1AE7D82F-C0EC-4BF1-8147-C22AE912766B}"/>
    <cellStyle name="Fixed 14" xfId="2292" xr:uid="{234158D6-DBB5-4C5B-8934-0A3658309A27}"/>
    <cellStyle name="Fixed 15" xfId="2293" xr:uid="{BD1B8D70-7811-4F62-A97F-4DAAAB0355CB}"/>
    <cellStyle name="Fixed 16" xfId="2294" xr:uid="{F75B9D35-0684-4D4B-93EB-3BE49F9809F2}"/>
    <cellStyle name="Fixed 17" xfId="2295" xr:uid="{5EAC48D6-60D6-4AC4-A9BA-4C4AF11E87C6}"/>
    <cellStyle name="Fixed 18" xfId="2296" xr:uid="{BD050F5C-080D-4E3D-BAD6-C28AD74DF2BE}"/>
    <cellStyle name="Fixed 19" xfId="2297" xr:uid="{FF53BD3B-0BC5-4CB6-8BFE-5C4671943406}"/>
    <cellStyle name="Fixed 2" xfId="2298" xr:uid="{C45416CB-FEFB-4FBC-BCA1-F9A2ADEA6CF3}"/>
    <cellStyle name="Fixed 3" xfId="2299" xr:uid="{5C0F66FA-103F-4B40-95FE-34E4F332A535}"/>
    <cellStyle name="Fixed 4" xfId="2300" xr:uid="{288311C8-5722-44AA-92D1-B9BCC049CC6F}"/>
    <cellStyle name="Fixed 5" xfId="2301" xr:uid="{D5269376-DF21-4059-B058-44F52A0881CA}"/>
    <cellStyle name="Fixed 6" xfId="2302" xr:uid="{CED1E828-F0D1-48C0-81DC-6F9E8360DF48}"/>
    <cellStyle name="Fixed 7" xfId="2303" xr:uid="{71819DAC-67C2-4B79-B683-EF5CF44EEE38}"/>
    <cellStyle name="Fixed 8" xfId="2304" xr:uid="{5862E42D-2C12-4FE0-8510-B7FE0344CDF4}"/>
    <cellStyle name="Fixed 9" xfId="2305" xr:uid="{4F65EAFF-E993-4B33-B162-D9E39D1619BE}"/>
    <cellStyle name="Fixed_33KV - 11 KV SS" xfId="2306" xr:uid="{43E96C36-45DD-4F47-A9EE-9FAE4E8B411D}"/>
    <cellStyle name="Foottitle" xfId="2307" xr:uid="{D997AC17-1C27-42AD-BC35-C0E11403A05D}"/>
    <cellStyle name="FORM" xfId="2308" xr:uid="{0804B708-71BC-49C4-AFF7-38B338E8FD88}"/>
    <cellStyle name="FORM 10" xfId="2309" xr:uid="{085123DA-B60F-4CCB-A87E-680BFB20C748}"/>
    <cellStyle name="FORM 11" xfId="2310" xr:uid="{E0D12BC7-0B52-4932-BC06-8EBAD0F1626E}"/>
    <cellStyle name="FORM 12" xfId="2311" xr:uid="{4C7FD963-71A0-43B2-9CFB-E3AFE29233AC}"/>
    <cellStyle name="FORM 13" xfId="2312" xr:uid="{2E2CD111-521A-4F18-A31A-D0ECDA5F3576}"/>
    <cellStyle name="FORM 14" xfId="2313" xr:uid="{0F49C7C5-34D4-4806-B88F-A1B9A1DA155E}"/>
    <cellStyle name="FORM 15" xfId="2314" xr:uid="{B835CC11-385D-44D7-B34B-333113D28D02}"/>
    <cellStyle name="FORM 16" xfId="2315" xr:uid="{F2237D40-40CA-4F63-80D8-2572DE25BDCE}"/>
    <cellStyle name="FORM 17" xfId="2316" xr:uid="{5EB1C297-3CEA-4BD9-BE74-69F1FA500657}"/>
    <cellStyle name="FORM 18" xfId="2317" xr:uid="{28C58D38-52E3-4AD3-890B-5478A0370BDD}"/>
    <cellStyle name="FORM 19" xfId="2318" xr:uid="{934FDD35-7D09-4F71-891F-7EBF641A6C42}"/>
    <cellStyle name="FORM 2" xfId="2319" xr:uid="{22ECE726-6006-48F9-94F7-EEDAB5842313}"/>
    <cellStyle name="FORM 3" xfId="2320" xr:uid="{EB0F573A-95F5-453B-9B82-A9E8D05A292D}"/>
    <cellStyle name="FORM 4" xfId="2321" xr:uid="{5B230B5B-8EB1-44F9-BA76-C07A61209C9F}"/>
    <cellStyle name="FORM 5" xfId="2322" xr:uid="{89C01C55-7E46-492C-8952-34BD80667934}"/>
    <cellStyle name="FORM 6" xfId="2323" xr:uid="{96245417-340F-4FDA-90A3-598534802022}"/>
    <cellStyle name="FORM 7" xfId="2324" xr:uid="{35FBCE70-BBE8-4A4C-9479-6891957348E0}"/>
    <cellStyle name="FORM 8" xfId="2325" xr:uid="{E9739055-59D9-4B0A-99A1-D9D4664CBE81}"/>
    <cellStyle name="FORM 9" xfId="2326" xr:uid="{2AA3DECD-AA1C-439E-92F3-41207CAAF641}"/>
    <cellStyle name="FORM_Cost_appraisal_Aliens_FPS" xfId="2327" xr:uid="{0FA914E0-51D8-40FA-BD2A-5483D0AF734C}"/>
    <cellStyle name="Formula" xfId="2328" xr:uid="{7A9F4DE6-666F-4D22-82F3-95C5155F22A0}"/>
    <cellStyle name="Formula 10" xfId="2329" xr:uid="{E6F69DC8-98B3-40F1-9CC1-8573C9D80937}"/>
    <cellStyle name="Formula 11" xfId="2330" xr:uid="{FD90A72C-E0EF-4DCE-8C17-C4C199BDE081}"/>
    <cellStyle name="Formula 12" xfId="2331" xr:uid="{00021B43-3B8E-46D6-98CF-822975962F75}"/>
    <cellStyle name="Formula 13" xfId="2332" xr:uid="{5ADF59B3-2896-4B7D-88B5-91D4CF5046BF}"/>
    <cellStyle name="Formula 14" xfId="2333" xr:uid="{498B9216-31B3-4F50-B513-444D9EC451EA}"/>
    <cellStyle name="Formula 15" xfId="2334" xr:uid="{B1716E08-3B70-45E2-86F9-DA7A7AB3FA0D}"/>
    <cellStyle name="Formula 16" xfId="2335" xr:uid="{53CD6C20-5BC7-471E-B308-89F517D164D5}"/>
    <cellStyle name="Formula 17" xfId="2336" xr:uid="{5F8CDEAC-7C55-447A-954A-CC0B5C1FFD1C}"/>
    <cellStyle name="Formula 18" xfId="2337" xr:uid="{E38C0700-AD12-46A0-89DE-2CA3C977055C}"/>
    <cellStyle name="Formula 19" xfId="2338" xr:uid="{C6380704-E2B9-4307-AB04-EDDE0B3B92B5}"/>
    <cellStyle name="Formula 2" xfId="2339" xr:uid="{DE0A3F7A-8F2F-4BEB-9A3B-5EAD5FE87EB9}"/>
    <cellStyle name="Formula 3" xfId="2340" xr:uid="{3EADBE50-F93A-498E-9AFD-D3FA17808126}"/>
    <cellStyle name="Formula 4" xfId="2341" xr:uid="{33F663A1-88B6-414F-A1AB-D9602949FBE2}"/>
    <cellStyle name="Formula 5" xfId="2342" xr:uid="{6DB7EE96-F216-43A4-81E9-A87AEBD52390}"/>
    <cellStyle name="Formula 6" xfId="2343" xr:uid="{1D1434C8-E376-429B-9113-4AF822616312}"/>
    <cellStyle name="Formula 7" xfId="2344" xr:uid="{F29C419A-017E-4F40-B0A2-4C74061F9B4B}"/>
    <cellStyle name="Formula 8" xfId="2345" xr:uid="{E9C5C85C-D45E-43AA-BBFC-B260357741B2}"/>
    <cellStyle name="Formula 9" xfId="2346" xr:uid="{F28B2713-79F7-4DEE-858C-B8049059FDFF}"/>
    <cellStyle name="Formula_Area Statement" xfId="2347" xr:uid="{DCCEDCD5-8CE7-4366-871C-BAB5F0263C99}"/>
    <cellStyle name="Good 10" xfId="2348" xr:uid="{EFC130B5-2EFF-46F8-AC49-17AA1E11E4B0}"/>
    <cellStyle name="Good 11" xfId="2349" xr:uid="{CE9968BE-001D-4794-A4E5-726625B784D8}"/>
    <cellStyle name="Good 12" xfId="2350" xr:uid="{CC658B43-2ACE-40B2-A8D5-B9B88ECA7715}"/>
    <cellStyle name="Good 13" xfId="2351" xr:uid="{6101F6EA-9409-452B-9114-DDEDD6097444}"/>
    <cellStyle name="Good 14" xfId="2352" xr:uid="{3FFDD833-394F-46A8-BB15-7D8662E17B9F}"/>
    <cellStyle name="Good 15" xfId="2353" xr:uid="{92442929-34EE-4A1A-8F71-09664D4810B8}"/>
    <cellStyle name="Good 16" xfId="2354" xr:uid="{5BAAF342-B9F6-436D-A1A3-E19F8970C683}"/>
    <cellStyle name="Good 17" xfId="2355" xr:uid="{E137A7FF-53C5-4F77-A0BF-55EAED7A8BC2}"/>
    <cellStyle name="Good 18" xfId="2356" xr:uid="{380943DD-1BAA-486E-826C-580222992009}"/>
    <cellStyle name="Good 19" xfId="2357" xr:uid="{68850CDF-5B9A-4279-872E-F2C59CF542E0}"/>
    <cellStyle name="Good 2" xfId="2358" xr:uid="{85FE4344-7E4D-4504-BBC7-3A9059753D40}"/>
    <cellStyle name="Good 2 10" xfId="2359" xr:uid="{B918D630-15BC-4EED-A5B8-88486D2D12A6}"/>
    <cellStyle name="Good 2 11" xfId="2360" xr:uid="{2C23671C-1F62-42DC-8AFF-CA60AB5C64BC}"/>
    <cellStyle name="Good 2 12" xfId="2361" xr:uid="{2532F0F0-6A27-4398-8416-AE9AC9AAF315}"/>
    <cellStyle name="Good 2 13" xfId="2362" xr:uid="{5D0294C6-CE1C-485E-8580-93057A95FF78}"/>
    <cellStyle name="Good 2 14" xfId="2363" xr:uid="{E6C7E29E-1E28-4595-93C0-298A7F6AC7F3}"/>
    <cellStyle name="Good 2 15" xfId="2364" xr:uid="{EF6E8627-398D-4F7A-B8D5-2C1C886EA8B7}"/>
    <cellStyle name="Good 2 16" xfId="2365" xr:uid="{1A752DCC-11B2-4081-A215-1DB3CA142650}"/>
    <cellStyle name="Good 2 17" xfId="2366" xr:uid="{75A5DA63-F93B-48B7-93B5-7B4A5FF7E776}"/>
    <cellStyle name="Good 2 18" xfId="2367" xr:uid="{80DCB448-50F1-4742-9CB9-4453288CAD79}"/>
    <cellStyle name="Good 2 19" xfId="2368" xr:uid="{940EB74B-A1DC-43EC-9AE9-D578EB77E7D6}"/>
    <cellStyle name="Good 2 2" xfId="2369" xr:uid="{6E25D1C3-92F6-4148-9EDF-4211761B7888}"/>
    <cellStyle name="Good 2 20" xfId="2370" xr:uid="{F025EA20-53F9-490F-9A0E-E628CB0C091E}"/>
    <cellStyle name="Good 2 21" xfId="2371" xr:uid="{17E0EAB3-94B4-44B9-9FD7-ABD35E5EA196}"/>
    <cellStyle name="Good 2 22" xfId="2372" xr:uid="{95B9B5BB-178E-4919-A510-A2F761A18C5C}"/>
    <cellStyle name="Good 2 3" xfId="2373" xr:uid="{24E29724-CE30-4538-BB3F-5AF221D4FAAC}"/>
    <cellStyle name="Good 2 4" xfId="2374" xr:uid="{D2D6A0F0-F335-45D3-A266-A0D907DBD26C}"/>
    <cellStyle name="Good 2 5" xfId="2375" xr:uid="{1EA41E2A-498A-4B80-8D5A-A6BE5A6A0A4E}"/>
    <cellStyle name="Good 2 6" xfId="2376" xr:uid="{31EA851B-3D8E-47AA-865B-CF35CFB4A3B8}"/>
    <cellStyle name="Good 2 7" xfId="2377" xr:uid="{EEB56342-EBAF-4B80-A4BE-AA6CFC523FC6}"/>
    <cellStyle name="Good 2 8" xfId="2378" xr:uid="{D0A109E5-9167-4774-AB1F-DA1A1915A4DE}"/>
    <cellStyle name="Good 2 9" xfId="2379" xr:uid="{9C1B0332-FCA2-4043-8D4F-AA16743A4257}"/>
    <cellStyle name="Good 20" xfId="2380" xr:uid="{53BBAD18-4836-4BFF-A94D-1A94571E7BD3}"/>
    <cellStyle name="Good 21" xfId="2381" xr:uid="{7CC55326-6872-472B-9892-FA33CE3D6FBB}"/>
    <cellStyle name="Good 22" xfId="2382" xr:uid="{0E2384B4-1466-458A-BB1B-0CB1F5B4876C}"/>
    <cellStyle name="Good 23" xfId="2383" xr:uid="{2050BE76-45A6-4414-A998-B02C18C31419}"/>
    <cellStyle name="Good 24" xfId="2384" xr:uid="{7B8A08A3-D282-4C23-98A6-2879094FF398}"/>
    <cellStyle name="Good 25" xfId="2385" xr:uid="{2AFB4272-43DB-4E37-B70F-88FC544770F1}"/>
    <cellStyle name="Good 26" xfId="2386" xr:uid="{AD49BE60-4DA9-4B8D-93F3-946CBEBC0F6E}"/>
    <cellStyle name="Good 27" xfId="2387" xr:uid="{E50923A0-C0A6-4E58-B44A-A16FD7C9646D}"/>
    <cellStyle name="Good 28" xfId="2388" xr:uid="{94EF2E17-4C2D-4BF1-BB91-B6B59B0FE0A9}"/>
    <cellStyle name="Good 3" xfId="2389" xr:uid="{E71D459A-B2CE-4EA8-9460-5C9C43D1D8D3}"/>
    <cellStyle name="Good 4" xfId="2390" xr:uid="{8A6672E6-7B0D-4D85-BD13-6415BFE433CD}"/>
    <cellStyle name="Good 5" xfId="2391" xr:uid="{A4CC2904-86A9-4B76-A795-7480984844F8}"/>
    <cellStyle name="Good 6" xfId="2392" xr:uid="{56CCFEAF-BA62-41E5-8269-7271AF4B53F3}"/>
    <cellStyle name="Good 7" xfId="2393" xr:uid="{FA05366A-A86F-4100-8386-6533E14027DE}"/>
    <cellStyle name="Good 8" xfId="2394" xr:uid="{F3E5193E-CE1D-421F-B4BC-AF394FE08AA5}"/>
    <cellStyle name="Good 9" xfId="2395" xr:uid="{984151D5-364C-4E77-A90A-9E5BC3845995}"/>
    <cellStyle name="Grey" xfId="2396" xr:uid="{9838D5EA-D077-47A5-A8F4-FE52B3B5FE24}"/>
    <cellStyle name="header" xfId="2397" xr:uid="{792A42AC-928B-44F8-BF87-93878CF417A3}"/>
    <cellStyle name="Header1" xfId="2398" xr:uid="{00EC0B44-AC95-4D52-8FC6-C8A56E8997C0}"/>
    <cellStyle name="Header2" xfId="2399" xr:uid="{417CFB06-F264-4028-8A34-A55DCCC2A068}"/>
    <cellStyle name="Heading 1 10" xfId="2400" xr:uid="{CBC3D611-5EE0-438E-834B-CD8773613670}"/>
    <cellStyle name="Heading 1 11" xfId="2401" xr:uid="{96594EF5-563D-4DFB-82EA-2684967A90DD}"/>
    <cellStyle name="Heading 1 12" xfId="2402" xr:uid="{5B029AAC-CF37-4219-A9A2-10A616A2C879}"/>
    <cellStyle name="Heading 1 13" xfId="2403" xr:uid="{E81AE723-AF83-41C4-B72F-70745736E5A5}"/>
    <cellStyle name="Heading 1 14" xfId="2404" xr:uid="{E0C00FCE-8F7E-4380-A4D1-802ED543F9E4}"/>
    <cellStyle name="Heading 1 15" xfId="2405" xr:uid="{E6043029-CF47-452D-AD78-7573C72B667E}"/>
    <cellStyle name="Heading 1 16" xfId="2406" xr:uid="{C18F8533-EAB3-416A-B9F8-9E847A01AF9B}"/>
    <cellStyle name="Heading 1 17" xfId="2407" xr:uid="{736F89BA-EA33-462D-9104-A48478A5BAC6}"/>
    <cellStyle name="Heading 1 18" xfId="2408" xr:uid="{5CB69BD6-885E-4B67-B014-FC151F1DF058}"/>
    <cellStyle name="Heading 1 19" xfId="2409" xr:uid="{5E19FD87-3AF6-4D02-8B8B-20E0A6A1EF3C}"/>
    <cellStyle name="Heading 1 2" xfId="2410" xr:uid="{807CEA42-2082-449A-AB23-F42D3C87E42B}"/>
    <cellStyle name="Heading 1 2 10" xfId="2411" xr:uid="{49022DD2-F8AC-4405-9F95-E3455312BCD9}"/>
    <cellStyle name="Heading 1 2 11" xfId="2412" xr:uid="{F83DBA7A-7C88-4874-B45E-7CABE34CC8B5}"/>
    <cellStyle name="Heading 1 2 12" xfId="2413" xr:uid="{41F95AA5-30C7-4508-B459-B876860FB199}"/>
    <cellStyle name="Heading 1 2 13" xfId="2414" xr:uid="{F7F98AD1-C969-4D6A-929E-AD92B96A9E7C}"/>
    <cellStyle name="Heading 1 2 14" xfId="2415" xr:uid="{0759A5CD-024B-4F68-9E0F-77B8E5693645}"/>
    <cellStyle name="Heading 1 2 15" xfId="2416" xr:uid="{1D1998F4-388A-418D-9D2F-E8E9FC7EE378}"/>
    <cellStyle name="Heading 1 2 16" xfId="2417" xr:uid="{FE2D8D44-CFC0-4EF9-9EAA-DF2E63AABF32}"/>
    <cellStyle name="Heading 1 2 17" xfId="2418" xr:uid="{D4D00BE3-FC17-4BC0-B793-071A56B022A3}"/>
    <cellStyle name="Heading 1 2 18" xfId="2419" xr:uid="{64E8FC28-CC2D-44AF-866E-1ED35EC7FD6B}"/>
    <cellStyle name="Heading 1 2 19" xfId="2420" xr:uid="{FD8E5763-099E-4BFD-8530-FD5F12D0E24F}"/>
    <cellStyle name="Heading 1 2 2" xfId="2421" xr:uid="{717B73C4-1B4E-4C43-ABC8-D04B3B3307F1}"/>
    <cellStyle name="Heading 1 2 20" xfId="2422" xr:uid="{D54E91E7-1ADB-497E-A340-1C9CE4D56C1B}"/>
    <cellStyle name="Heading 1 2 21" xfId="2423" xr:uid="{08233B0A-1ABF-42DE-940B-4CEBD095429B}"/>
    <cellStyle name="Heading 1 2 22" xfId="2424" xr:uid="{B58993BC-77A9-4DA3-B5D4-5762EAE0E6CC}"/>
    <cellStyle name="Heading 1 2 3" xfId="2425" xr:uid="{8E739D5A-5D5A-4CE6-BC79-0D8C233C6DEB}"/>
    <cellStyle name="Heading 1 2 4" xfId="2426" xr:uid="{CB5B27DB-4B57-4880-8645-E83CB6F13785}"/>
    <cellStyle name="Heading 1 2 5" xfId="2427" xr:uid="{E7B085D7-A13E-4041-BD9A-E01F314E4B04}"/>
    <cellStyle name="Heading 1 2 6" xfId="2428" xr:uid="{FF89FB7B-5615-4C95-A448-2B70398594B8}"/>
    <cellStyle name="Heading 1 2 7" xfId="2429" xr:uid="{05D37498-6324-4225-881D-F75794D3C3D7}"/>
    <cellStyle name="Heading 1 2 8" xfId="2430" xr:uid="{5D8B3952-A770-4BFB-B9C7-B149579DD1E0}"/>
    <cellStyle name="Heading 1 2 9" xfId="2431" xr:uid="{44855D06-2980-47A6-84AC-67B88A212686}"/>
    <cellStyle name="Heading 1 20" xfId="2432" xr:uid="{7CDCB9A8-8E28-40D5-BE0F-E03181626ADD}"/>
    <cellStyle name="Heading 1 21" xfId="2433" xr:uid="{2D660FDE-C5BC-43D4-9863-ECF454B937D6}"/>
    <cellStyle name="Heading 1 22" xfId="2434" xr:uid="{D13108A3-5FE6-48FF-AC0D-8AAC551FEFB2}"/>
    <cellStyle name="Heading 1 23" xfId="2435" xr:uid="{1CEAFA40-B27B-4DBB-AF7B-C70982A7B12C}"/>
    <cellStyle name="Heading 1 24" xfId="2436" xr:uid="{54FF0914-8339-4D12-852E-5ED8CDE236DC}"/>
    <cellStyle name="Heading 1 25" xfId="2437" xr:uid="{D96592CD-C097-45A0-9CA9-64BB59F11389}"/>
    <cellStyle name="Heading 1 26" xfId="2438" xr:uid="{FEAA4DE4-9EEC-48D9-B4A6-F1178EFC5D78}"/>
    <cellStyle name="Heading 1 27" xfId="2439" xr:uid="{E1C089DD-FC4B-49C6-9471-1EC5423EDF45}"/>
    <cellStyle name="Heading 1 28" xfId="2440" xr:uid="{43F4ED67-4EFA-450D-A032-13662D936BB9}"/>
    <cellStyle name="Heading 1 3" xfId="2441" xr:uid="{C9E1B4DA-B32C-4869-A446-01AEB144412D}"/>
    <cellStyle name="Heading 1 4" xfId="2442" xr:uid="{65216C28-6122-4191-84F0-FC95C28A2B7C}"/>
    <cellStyle name="Heading 1 5" xfId="2443" xr:uid="{B0315042-CE40-4BCF-8918-96AF018788B5}"/>
    <cellStyle name="Heading 1 6" xfId="2444" xr:uid="{59810C31-0820-4D05-89A7-1143290D8C8F}"/>
    <cellStyle name="Heading 1 7" xfId="2445" xr:uid="{18DCF6CB-9A79-4108-9B36-8253F11A548C}"/>
    <cellStyle name="Heading 1 8" xfId="2446" xr:uid="{39D80510-73E4-4FA4-B584-0EBD3D275228}"/>
    <cellStyle name="Heading 1 9" xfId="2447" xr:uid="{06CD980D-A49A-4E23-8C23-C8605C933138}"/>
    <cellStyle name="Heading 2 10" xfId="2448" xr:uid="{F6248C1A-8662-4109-BAF4-4D6D79244F17}"/>
    <cellStyle name="Heading 2 11" xfId="2449" xr:uid="{3F4E7B6C-3D9B-448D-841F-1C09F6A63C00}"/>
    <cellStyle name="Heading 2 12" xfId="2450" xr:uid="{22C82D12-01F1-4E7C-910F-0D6B7CEAFFC8}"/>
    <cellStyle name="Heading 2 13" xfId="2451" xr:uid="{242BF289-4E84-4A74-94FC-83A739D2642F}"/>
    <cellStyle name="Heading 2 14" xfId="2452" xr:uid="{585486FF-DE10-4409-88FB-2BEB6EAD0A2E}"/>
    <cellStyle name="Heading 2 15" xfId="2453" xr:uid="{BE0A3D34-E8A1-4DFF-AC46-7172548AB887}"/>
    <cellStyle name="Heading 2 16" xfId="2454" xr:uid="{DCCBF6EA-EB10-43A8-A488-F69FA52CE7F6}"/>
    <cellStyle name="Heading 2 17" xfId="2455" xr:uid="{712FDBF5-9972-4886-B1C1-7EF0ED677246}"/>
    <cellStyle name="Heading 2 18" xfId="2456" xr:uid="{605D1EFC-939B-4872-81A7-3518189B4A02}"/>
    <cellStyle name="Heading 2 19" xfId="2457" xr:uid="{6309E765-256E-4902-86C9-830E873713AB}"/>
    <cellStyle name="Heading 2 2" xfId="2458" xr:uid="{D5825F8E-5211-46C8-AD40-FA159BA2E746}"/>
    <cellStyle name="Heading 2 2 10" xfId="2459" xr:uid="{42333009-E173-46AE-81C0-54B02180A801}"/>
    <cellStyle name="Heading 2 2 11" xfId="2460" xr:uid="{5FA26076-D7A6-480A-9DF9-9A73CA91B96F}"/>
    <cellStyle name="Heading 2 2 12" xfId="2461" xr:uid="{AFC9E04E-5AF5-4D24-94AA-7C73AAFFE68B}"/>
    <cellStyle name="Heading 2 2 13" xfId="2462" xr:uid="{616DF2E1-FB6F-46A8-B23A-81E811729470}"/>
    <cellStyle name="Heading 2 2 14" xfId="2463" xr:uid="{C192DD82-E5E8-4D67-9C49-BC8E42FB47B0}"/>
    <cellStyle name="Heading 2 2 15" xfId="2464" xr:uid="{BC55FE44-0669-428C-AB32-DE8B942A2CEE}"/>
    <cellStyle name="Heading 2 2 16" xfId="2465" xr:uid="{C796A78D-9FD9-4861-83E3-21075FCC5960}"/>
    <cellStyle name="Heading 2 2 17" xfId="2466" xr:uid="{5B922DA6-2560-491A-8B00-5118BD0862A0}"/>
    <cellStyle name="Heading 2 2 18" xfId="2467" xr:uid="{DEAC1E1D-6FC5-4E1F-A099-03246F9A410B}"/>
    <cellStyle name="Heading 2 2 19" xfId="2468" xr:uid="{5469F96C-0B2C-4080-9B0B-D7CD65F9EDD7}"/>
    <cellStyle name="Heading 2 2 2" xfId="2469" xr:uid="{176A2C96-FE95-43C0-9729-E15745E0B381}"/>
    <cellStyle name="Heading 2 2 20" xfId="2470" xr:uid="{75D7555F-2D98-4D54-8169-A89CB8F8EAB7}"/>
    <cellStyle name="Heading 2 2 21" xfId="2471" xr:uid="{1273CE49-657F-4AD1-96C9-1EA0A52E781A}"/>
    <cellStyle name="Heading 2 2 22" xfId="2472" xr:uid="{9ABC0072-56F7-4BE3-84CE-44C74C2DBDA7}"/>
    <cellStyle name="Heading 2 2 3" xfId="2473" xr:uid="{1ED04EF4-80FB-4AE2-AE38-37CA9955AA39}"/>
    <cellStyle name="Heading 2 2 4" xfId="2474" xr:uid="{E69F09F9-C35F-4315-B4F7-0763026A816B}"/>
    <cellStyle name="Heading 2 2 5" xfId="2475" xr:uid="{0CCAC3D6-5824-4786-9286-9F49D651A4AF}"/>
    <cellStyle name="Heading 2 2 6" xfId="2476" xr:uid="{DC5E372C-B189-49A6-90A2-070797678FA7}"/>
    <cellStyle name="Heading 2 2 7" xfId="2477" xr:uid="{E1445B17-1106-41D7-8619-1CA449C41F72}"/>
    <cellStyle name="Heading 2 2 8" xfId="2478" xr:uid="{93A1B124-1D21-40E0-97D1-861AFEBE4B63}"/>
    <cellStyle name="Heading 2 2 9" xfId="2479" xr:uid="{15E69DA4-52CA-4C39-8CDF-DF7369C0B3B3}"/>
    <cellStyle name="Heading 2 20" xfId="2480" xr:uid="{FD34A3AD-3810-44AC-A84F-9AD7F6728522}"/>
    <cellStyle name="Heading 2 21" xfId="2481" xr:uid="{1601F730-B7D0-4887-99D6-59BF906BEF19}"/>
    <cellStyle name="Heading 2 22" xfId="2482" xr:uid="{955A25FA-F7BB-446D-BA65-6A33586FC294}"/>
    <cellStyle name="Heading 2 23" xfId="2483" xr:uid="{3BD9A5E4-4202-4583-A291-39953A768A41}"/>
    <cellStyle name="Heading 2 24" xfId="2484" xr:uid="{7B9E8C44-8AB0-4543-8658-5F46DE4C2462}"/>
    <cellStyle name="Heading 2 25" xfId="2485" xr:uid="{41CEA626-5111-4447-9A10-F986E51C56C5}"/>
    <cellStyle name="Heading 2 26" xfId="2486" xr:uid="{342E7764-41D1-4DEF-B5DC-815B5DABE82D}"/>
    <cellStyle name="Heading 2 27" xfId="2487" xr:uid="{597D55DE-2A8D-4A2F-A1F8-B9104F14DE64}"/>
    <cellStyle name="Heading 2 28" xfId="2488" xr:uid="{0F4CBA43-257E-4C15-A9FE-091817BBDC8D}"/>
    <cellStyle name="Heading 2 3" xfId="2489" xr:uid="{CCF8B94C-7932-4494-ADA0-A8B7E4563521}"/>
    <cellStyle name="Heading 2 4" xfId="2490" xr:uid="{7B8289D6-523D-4D05-A59A-41B3F7271187}"/>
    <cellStyle name="Heading 2 5" xfId="2491" xr:uid="{D94974BD-6D24-4708-BB3C-3CC9BC63B9E7}"/>
    <cellStyle name="Heading 2 6" xfId="2492" xr:uid="{BB89015F-7DB6-468F-9D51-0FD4C49CA314}"/>
    <cellStyle name="Heading 2 7" xfId="2493" xr:uid="{1B4B49B7-E78B-4465-9D45-ED9FAEBF7C38}"/>
    <cellStyle name="Heading 2 8" xfId="2494" xr:uid="{B13C4B4E-51FC-4F1F-9959-49E7E29D65B6}"/>
    <cellStyle name="Heading 2 9" xfId="2495" xr:uid="{1145666B-2C06-4A5E-BDF4-A6C3A824615B}"/>
    <cellStyle name="Heading 3 10" xfId="2496" xr:uid="{04379DC9-61B3-4293-A6CF-3EEB5C411C0D}"/>
    <cellStyle name="Heading 3 11" xfId="2497" xr:uid="{D98C0D61-FFE7-4CB2-BB9B-07EEAE1F441D}"/>
    <cellStyle name="Heading 3 12" xfId="2498" xr:uid="{B0FFFF62-0DC8-480A-A097-6D032910D4E1}"/>
    <cellStyle name="Heading 3 13" xfId="2499" xr:uid="{7CE8D722-9E51-43F4-A046-6921FE3F1A23}"/>
    <cellStyle name="Heading 3 14" xfId="2500" xr:uid="{B1308FFC-51BA-48FD-A158-97ACCD57E351}"/>
    <cellStyle name="Heading 3 15" xfId="2501" xr:uid="{842DCE44-91E5-4725-9545-D64CFA7D8B42}"/>
    <cellStyle name="Heading 3 16" xfId="2502" xr:uid="{77370F7D-53D6-4DC5-ADC4-D4E6EC0089C0}"/>
    <cellStyle name="Heading 3 17" xfId="2503" xr:uid="{D3EA5410-2AB9-4DC2-AC0A-C29AFF52F0DD}"/>
    <cellStyle name="Heading 3 18" xfId="2504" xr:uid="{D51C8D80-207C-4D63-9A71-97E453A9AF29}"/>
    <cellStyle name="Heading 3 19" xfId="2505" xr:uid="{805BA4F5-73A7-4D75-861E-CA03235FADEA}"/>
    <cellStyle name="Heading 3 2" xfId="2506" xr:uid="{58B1A137-CF80-4C45-AF8E-2C526A33EBD9}"/>
    <cellStyle name="Heading 3 2 10" xfId="2507" xr:uid="{70C3D1B1-F6BE-4C66-9C57-EA7C2FF42110}"/>
    <cellStyle name="Heading 3 2 11" xfId="2508" xr:uid="{9D7C9157-FD32-468F-8C39-82A290502CDB}"/>
    <cellStyle name="Heading 3 2 12" xfId="2509" xr:uid="{63FD6AEE-ED86-45A3-94F3-71B5283D9CB5}"/>
    <cellStyle name="Heading 3 2 13" xfId="2510" xr:uid="{2F7D7798-8DA6-480F-9C09-865F41CF748D}"/>
    <cellStyle name="Heading 3 2 14" xfId="2511" xr:uid="{FCBE932F-728A-43B3-BE44-F064622D5FD0}"/>
    <cellStyle name="Heading 3 2 15" xfId="2512" xr:uid="{74F6CCDB-5B4A-4C3F-9878-9DBA4A2398B1}"/>
    <cellStyle name="Heading 3 2 16" xfId="2513" xr:uid="{256A2120-B0B7-47FD-A71B-49BE4CD6A544}"/>
    <cellStyle name="Heading 3 2 17" xfId="2514" xr:uid="{FB60B60A-B2A5-41BE-B6ED-2D024BDE34A4}"/>
    <cellStyle name="Heading 3 2 18" xfId="2515" xr:uid="{2D961926-BB80-4DB2-9865-FC16B5363BD9}"/>
    <cellStyle name="Heading 3 2 19" xfId="2516" xr:uid="{FEB0BD1C-1864-4FDD-81FA-CD9AE1B80D6E}"/>
    <cellStyle name="Heading 3 2 2" xfId="2517" xr:uid="{37855565-C3E6-460E-972B-0ABB3CDB70C4}"/>
    <cellStyle name="Heading 3 2 20" xfId="2518" xr:uid="{CDCEC5E5-4B85-4E6D-9338-4CD4C5DA9B9C}"/>
    <cellStyle name="Heading 3 2 21" xfId="2519" xr:uid="{B80CA40D-BE81-4879-8C84-E33D7BCC4C26}"/>
    <cellStyle name="Heading 3 2 22" xfId="2520" xr:uid="{C7F61EC4-E99C-4153-99C1-511AA7EE52A7}"/>
    <cellStyle name="Heading 3 2 3" xfId="2521" xr:uid="{E195E634-AAF5-4CE5-A504-B6666AEA5371}"/>
    <cellStyle name="Heading 3 2 4" xfId="2522" xr:uid="{00025844-7D99-47FA-95A8-DB6370D64C62}"/>
    <cellStyle name="Heading 3 2 5" xfId="2523" xr:uid="{3C197D3F-E977-4F2C-81DD-5CAAA4C59C20}"/>
    <cellStyle name="Heading 3 2 6" xfId="2524" xr:uid="{FD729AF8-A64B-45AB-8F0D-D514981B095C}"/>
    <cellStyle name="Heading 3 2 7" xfId="2525" xr:uid="{6B7BB142-7F27-4F26-8FDD-2F583AC66D97}"/>
    <cellStyle name="Heading 3 2 8" xfId="2526" xr:uid="{C863EF8A-6EB4-4C6C-B69D-E2F28E33E4AB}"/>
    <cellStyle name="Heading 3 2 9" xfId="2527" xr:uid="{581B1476-5027-41E1-8A81-BA70F85AA1F5}"/>
    <cellStyle name="Heading 3 20" xfId="2528" xr:uid="{D3E7DC90-C35A-4894-B028-A2EB0505E087}"/>
    <cellStyle name="Heading 3 21" xfId="2529" xr:uid="{12BCC6DC-58D7-49E8-B024-52AC58E2B542}"/>
    <cellStyle name="Heading 3 22" xfId="2530" xr:uid="{AB09517E-4164-4F55-A7F0-EBAFFC752917}"/>
    <cellStyle name="Heading 3 23" xfId="2531" xr:uid="{1042C5DA-ECA9-4DDF-9B26-2D3BAA48BD34}"/>
    <cellStyle name="Heading 3 24" xfId="2532" xr:uid="{F896D0E6-E750-4E14-B66D-B991607D4C00}"/>
    <cellStyle name="Heading 3 25" xfId="2533" xr:uid="{E3EB7837-8CFF-498D-9386-3751328B09BE}"/>
    <cellStyle name="Heading 3 26" xfId="2534" xr:uid="{5C013D9F-46A1-4045-91C3-3673E296E302}"/>
    <cellStyle name="Heading 3 27" xfId="2535" xr:uid="{3BE72C4B-AB2C-452D-89F4-62C3365A083E}"/>
    <cellStyle name="Heading 3 28" xfId="2536" xr:uid="{09E2B393-4034-419C-B619-2871E92E0644}"/>
    <cellStyle name="Heading 3 3" xfId="2537" xr:uid="{A302E3A5-0E5A-4E4E-A508-D051A2076DD1}"/>
    <cellStyle name="Heading 3 4" xfId="2538" xr:uid="{54663C78-D480-46F2-824C-8E3B80267288}"/>
    <cellStyle name="Heading 3 5" xfId="2539" xr:uid="{25E0A17C-DCBC-43D0-B4DD-726DF573BE0E}"/>
    <cellStyle name="Heading 3 6" xfId="2540" xr:uid="{2BD63E06-9E00-4FEE-9556-16EE9316C7C4}"/>
    <cellStyle name="Heading 3 7" xfId="2541" xr:uid="{982D5C6E-187D-4D53-BD66-D5A67421549F}"/>
    <cellStyle name="Heading 3 8" xfId="2542" xr:uid="{3D55D748-98D8-4D94-853F-2C2FE277E708}"/>
    <cellStyle name="Heading 3 9" xfId="2543" xr:uid="{695F6F21-4C2D-4624-8E20-F5247F487CB8}"/>
    <cellStyle name="Heading 4 10" xfId="2544" xr:uid="{E2BEA9D7-EF80-48E5-BA5C-2AEFF1E252CC}"/>
    <cellStyle name="Heading 4 11" xfId="2545" xr:uid="{4BAA7132-7016-4977-A7B8-08293CF2A8DD}"/>
    <cellStyle name="Heading 4 12" xfId="2546" xr:uid="{B6E04879-1AAB-4668-B943-75A0DBC90B85}"/>
    <cellStyle name="Heading 4 13" xfId="2547" xr:uid="{8FE86C4E-83C2-4C26-A245-2C92F4BC1C73}"/>
    <cellStyle name="Heading 4 14" xfId="2548" xr:uid="{D4D43756-F1CB-47B7-A517-0B36E5D124B5}"/>
    <cellStyle name="Heading 4 15" xfId="2549" xr:uid="{B7CDFBAD-F67A-4BA5-94E8-65FD066A4713}"/>
    <cellStyle name="Heading 4 16" xfId="2550" xr:uid="{6EE1ED39-753E-42CB-8150-38F17C58782D}"/>
    <cellStyle name="Heading 4 17" xfId="2551" xr:uid="{39F0C759-7DA9-41D7-BF4B-C7EC9D507C5A}"/>
    <cellStyle name="Heading 4 18" xfId="2552" xr:uid="{63C0BA56-48C3-4FC3-AE66-60B60C9660D5}"/>
    <cellStyle name="Heading 4 19" xfId="2553" xr:uid="{734BED5A-7381-4237-9AFB-86C0B22B2AE5}"/>
    <cellStyle name="Heading 4 2" xfId="2554" xr:uid="{EBDB4120-3EF9-4604-85EC-6C1DE8FC8780}"/>
    <cellStyle name="Heading 4 2 10" xfId="2555" xr:uid="{2FD485F7-CF0E-4287-81B5-1C967BB7EBC7}"/>
    <cellStyle name="Heading 4 2 11" xfId="2556" xr:uid="{9393B790-2848-4FAD-AA51-E4364413617E}"/>
    <cellStyle name="Heading 4 2 12" xfId="2557" xr:uid="{AF696589-0CA2-4B4D-ACAB-5CE5BE532066}"/>
    <cellStyle name="Heading 4 2 13" xfId="2558" xr:uid="{25FF238B-58B8-4B27-82FC-E3B2FD5C8B2A}"/>
    <cellStyle name="Heading 4 2 14" xfId="2559" xr:uid="{65DD4A8C-EE19-44DA-882A-EF272811FF83}"/>
    <cellStyle name="Heading 4 2 15" xfId="2560" xr:uid="{64C068D3-5AD8-439B-869E-2CC5CFEB9BB5}"/>
    <cellStyle name="Heading 4 2 16" xfId="2561" xr:uid="{3A8A5A84-6220-421B-A7D1-22D541B20E0D}"/>
    <cellStyle name="Heading 4 2 17" xfId="2562" xr:uid="{417550E0-D7DE-489F-9695-BA8305E03DC4}"/>
    <cellStyle name="Heading 4 2 18" xfId="2563" xr:uid="{29C155C2-0D00-4FB5-9E46-F67665BFE375}"/>
    <cellStyle name="Heading 4 2 19" xfId="2564" xr:uid="{AAF62CB0-B2EB-4AE3-A593-5A973ACFC5B5}"/>
    <cellStyle name="Heading 4 2 2" xfId="2565" xr:uid="{6B768896-86A7-448D-B78D-099F0F3C677D}"/>
    <cellStyle name="Heading 4 2 20" xfId="2566" xr:uid="{98522F38-1141-4FD7-B2BC-FE117C287B91}"/>
    <cellStyle name="Heading 4 2 21" xfId="2567" xr:uid="{46B7A5A3-A559-454D-8CFC-43B79C819596}"/>
    <cellStyle name="Heading 4 2 22" xfId="2568" xr:uid="{04EF51A7-A450-4127-A53D-68A49A2F4DEB}"/>
    <cellStyle name="Heading 4 2 3" xfId="2569" xr:uid="{CB3008C4-F9E8-46FA-AA11-E30FB8D36C96}"/>
    <cellStyle name="Heading 4 2 4" xfId="2570" xr:uid="{F055F0B9-E02A-46D9-91B7-D1D4266403D1}"/>
    <cellStyle name="Heading 4 2 5" xfId="2571" xr:uid="{FC66FFAE-9D30-4C16-9590-FA19412EF7EA}"/>
    <cellStyle name="Heading 4 2 6" xfId="2572" xr:uid="{1AF089CB-C619-45FB-AF86-5208EBEA5617}"/>
    <cellStyle name="Heading 4 2 7" xfId="2573" xr:uid="{22F5FB0F-7C81-48F3-99CC-7A3B993437E9}"/>
    <cellStyle name="Heading 4 2 8" xfId="2574" xr:uid="{5E5FE4A8-B3FF-4D97-A0B2-C0EF9BD33BD5}"/>
    <cellStyle name="Heading 4 2 9" xfId="2575" xr:uid="{6259D8E4-32B6-45AD-ADCE-98B70B01638D}"/>
    <cellStyle name="Heading 4 20" xfId="2576" xr:uid="{A35F7F02-BCD7-4EFF-A9DE-80E8A3BB4233}"/>
    <cellStyle name="Heading 4 21" xfId="2577" xr:uid="{E9D035C8-6418-40CE-ACE8-825CF8B2CEF7}"/>
    <cellStyle name="Heading 4 22" xfId="2578" xr:uid="{FD813594-A20E-47D3-97E5-C8ADB6D9DC34}"/>
    <cellStyle name="Heading 4 23" xfId="2579" xr:uid="{DEA58AE7-CA5E-4CAF-8EE5-753E2887430F}"/>
    <cellStyle name="Heading 4 24" xfId="2580" xr:uid="{3384EBC7-8030-4D26-80EE-359F4F60046B}"/>
    <cellStyle name="Heading 4 25" xfId="2581" xr:uid="{36C722B3-0644-4CA1-831C-BE6069775DDC}"/>
    <cellStyle name="Heading 4 26" xfId="2582" xr:uid="{3FB62B77-E0B3-4ABB-9043-E3FC04F2CF14}"/>
    <cellStyle name="Heading 4 27" xfId="2583" xr:uid="{31C12407-996A-491F-A975-328627D2A3B5}"/>
    <cellStyle name="Heading 4 28" xfId="2584" xr:uid="{B656DB64-1BE7-4E44-809F-EABDFEEF0935}"/>
    <cellStyle name="Heading 4 3" xfId="2585" xr:uid="{F2CEC5DC-6752-4392-BEBA-07404C4A11F3}"/>
    <cellStyle name="Heading 4 4" xfId="2586" xr:uid="{521F5724-0DE4-4876-A2CD-9FC46786CD03}"/>
    <cellStyle name="Heading 4 5" xfId="2587" xr:uid="{26D10A4C-6E37-4C3C-94E4-AD8745ECFB37}"/>
    <cellStyle name="Heading 4 6" xfId="2588" xr:uid="{3D7277A8-CE07-434F-8743-5BCD9678E976}"/>
    <cellStyle name="Heading 4 7" xfId="2589" xr:uid="{7E8FA10A-9D6C-4C5C-9D23-CAB41D134529}"/>
    <cellStyle name="Heading 4 8" xfId="2590" xr:uid="{53FAAC54-3713-44D5-BBEE-47337A20B643}"/>
    <cellStyle name="Heading 4 9" xfId="2591" xr:uid="{9C822E75-F7C4-495F-BE22-2CEBF9E5E2BF}"/>
    <cellStyle name="Heading1" xfId="2592" xr:uid="{6AFF539F-FB1F-4F4E-B2DB-672CFC06EB5E}"/>
    <cellStyle name="Heading1 1" xfId="2593" xr:uid="{034E6A0F-DBC6-44D7-AA04-4E2D926AADB3}"/>
    <cellStyle name="Heading1 10" xfId="2594" xr:uid="{6743ACD4-B0AB-478C-B3F7-07FBF169563B}"/>
    <cellStyle name="Heading1 11" xfId="2595" xr:uid="{6AB7EB81-97F2-4B91-BBE7-43111EE69659}"/>
    <cellStyle name="Heading1 12" xfId="2596" xr:uid="{715045E1-13D0-40E6-9DE6-DFD85D9F543C}"/>
    <cellStyle name="Heading1 13" xfId="2597" xr:uid="{825DA7AB-CB27-43AC-BE1F-836F50CC31C9}"/>
    <cellStyle name="Heading1 14" xfId="2598" xr:uid="{0897224A-54B6-4864-AB7A-80F4506E591C}"/>
    <cellStyle name="Heading1 15" xfId="2599" xr:uid="{9506C6AE-875E-420A-81FA-EFE0EF0E83E6}"/>
    <cellStyle name="Heading1 16" xfId="2600" xr:uid="{AAE22A15-27AD-4AA2-AB02-28BC779E9C8B}"/>
    <cellStyle name="Heading1 17" xfId="2601" xr:uid="{C020CEF2-1E81-4B98-9EF0-683D45D6E326}"/>
    <cellStyle name="Heading1 18" xfId="2602" xr:uid="{F8CF18BE-ECCF-4542-86AE-31B2057114B2}"/>
    <cellStyle name="Heading1 19" xfId="2603" xr:uid="{12DECFCD-0A79-4663-B2BE-49600A8C44E9}"/>
    <cellStyle name="Heading1 2" xfId="2604" xr:uid="{0B177E13-C668-4A33-ABC3-8D9A02152F61}"/>
    <cellStyle name="Heading1 3" xfId="2605" xr:uid="{39CC791C-C770-4508-9616-FDA2DD1F9CA0}"/>
    <cellStyle name="Heading1 4" xfId="2606" xr:uid="{1B7B6E53-D9E4-4485-8539-4C117FE8CE5C}"/>
    <cellStyle name="Heading1 5" xfId="2607" xr:uid="{31900BDA-A08B-45A9-9D83-595EDC476294}"/>
    <cellStyle name="Heading1 6" xfId="2608" xr:uid="{A5FD9D01-9776-497F-B99E-F790D177D37B}"/>
    <cellStyle name="Heading1 7" xfId="2609" xr:uid="{804B366E-2A81-41AD-BDC9-46D2B1E9D917}"/>
    <cellStyle name="Heading1 8" xfId="2610" xr:uid="{C58A70FC-7472-44EC-A783-FA6451D22AC6}"/>
    <cellStyle name="Heading1 9" xfId="2611" xr:uid="{CB90EF11-0557-40DE-8E4B-08F97025A3D2}"/>
    <cellStyle name="Heading1_20080929_Costplan V7 Final" xfId="2612" xr:uid="{44BD1CA0-53CC-456E-8594-827BC94EFBD2}"/>
    <cellStyle name="Heading2" xfId="2613" xr:uid="{D571B16F-27D8-44E6-B2F4-80FC2A070C1D}"/>
    <cellStyle name="Heading2 10" xfId="2614" xr:uid="{1BFEB6B3-6B46-4D38-BCC8-FAECBE837674}"/>
    <cellStyle name="Heading2 11" xfId="2615" xr:uid="{FB1A8F83-BA5C-4AB8-940E-0E7DED0C2006}"/>
    <cellStyle name="Heading2 12" xfId="2616" xr:uid="{11256B9D-E3ED-4BC1-B45A-21D7BE90C676}"/>
    <cellStyle name="Heading2 13" xfId="2617" xr:uid="{5ACD4F8E-7208-47C6-A9F6-C0077AE9A0FD}"/>
    <cellStyle name="Heading2 14" xfId="2618" xr:uid="{5C978CFB-3239-4AC5-8B65-5AE6699050DD}"/>
    <cellStyle name="Heading2 15" xfId="2619" xr:uid="{4A28EAC1-CE24-4D52-9246-BA0248146A00}"/>
    <cellStyle name="Heading2 16" xfId="2620" xr:uid="{1DCFAC0E-67B0-4561-8908-92623573FBCE}"/>
    <cellStyle name="Heading2 17" xfId="2621" xr:uid="{472AAAD5-8EE6-450C-AC52-7961B407BDF9}"/>
    <cellStyle name="Heading2 18" xfId="2622" xr:uid="{953A7EC8-1324-471B-B26E-F868AC592977}"/>
    <cellStyle name="Heading2 19" xfId="2623" xr:uid="{1D4719C5-64D4-4D59-B1E9-2823F64A58FA}"/>
    <cellStyle name="Heading2 2" xfId="2624" xr:uid="{FEDB47BA-0808-4607-945A-74410ADFA6EE}"/>
    <cellStyle name="Heading2 3" xfId="2625" xr:uid="{CFE21E02-263C-43D0-88F1-C0B16C3DBD5E}"/>
    <cellStyle name="Heading2 4" xfId="2626" xr:uid="{752DF205-5764-4C37-A737-904727880D47}"/>
    <cellStyle name="Heading2 5" xfId="2627" xr:uid="{942E62CB-B07D-4EB0-B1C3-5A527EF7E618}"/>
    <cellStyle name="Heading2 6" xfId="2628" xr:uid="{4552792E-4CB8-406C-942A-B6A96158F330}"/>
    <cellStyle name="Heading2 7" xfId="2629" xr:uid="{83E017D7-1328-4418-B049-37BB6B0AA0A3}"/>
    <cellStyle name="Heading2 8" xfId="2630" xr:uid="{E3DBE384-4BFE-44DD-A546-1146F600A11C}"/>
    <cellStyle name="Heading2 9" xfId="2631" xr:uid="{619AE5B7-BBAC-471A-85D3-B2671774B1BD}"/>
    <cellStyle name="Heading2_CONSIDERATION FOR HOTEL &amp; SA-081008" xfId="2632" xr:uid="{CE6860AD-0BCC-42DA-8404-CEF94016D3BD}"/>
    <cellStyle name="Hyperlink 2" xfId="2633" xr:uid="{E6389BD5-E81B-40A8-A907-89C22EBA2AE0}"/>
    <cellStyle name="Hyperlink 3" xfId="2634" xr:uid="{378A85DE-E382-4DA0-B9D2-14466BBECA51}"/>
    <cellStyle name="Hypertextový odkaz" xfId="2635" xr:uid="{0B23210A-EC78-4A4E-A08E-F1145D120DB2}"/>
    <cellStyle name="Hypertextový odkaz 10" xfId="2636" xr:uid="{FE538F73-F195-4D98-A33B-541DBF21D950}"/>
    <cellStyle name="Hypertextový odkaz 11" xfId="2637" xr:uid="{2D94CE42-5E81-49E6-AD7C-67F2C1BBCB74}"/>
    <cellStyle name="Hypertextový odkaz 12" xfId="2638" xr:uid="{C7299D2E-1885-4AE2-AFA2-1F0B87EF851C}"/>
    <cellStyle name="Hypertextový odkaz 13" xfId="2639" xr:uid="{9251421B-2BB3-4DBE-B423-9B3A17B9AE57}"/>
    <cellStyle name="Hypertextový odkaz 14" xfId="2640" xr:uid="{A45B0E9E-69A9-4A07-B2F4-2657DF2ADD39}"/>
    <cellStyle name="Hypertextový odkaz 15" xfId="2641" xr:uid="{6B09E8AB-5058-4AD8-8F2D-8D5949306B16}"/>
    <cellStyle name="Hypertextový odkaz 16" xfId="2642" xr:uid="{CA9D9FBB-447E-4B2F-9A77-46CB9CDAD6F1}"/>
    <cellStyle name="Hypertextový odkaz 17" xfId="2643" xr:uid="{FDEA1032-0CD6-4041-8EC5-25BD63F96887}"/>
    <cellStyle name="Hypertextový odkaz 18" xfId="2644" xr:uid="{D494ADAB-E996-4E7D-ABC3-164E73F2342F}"/>
    <cellStyle name="Hypertextový odkaz 19" xfId="2645" xr:uid="{27DDA743-E5DC-45F4-921D-0D15B8B86B68}"/>
    <cellStyle name="Hypertextový odkaz 2" xfId="2646" xr:uid="{892D77F0-E550-4733-9B96-E3E9EF33DBF3}"/>
    <cellStyle name="Hypertextový odkaz 3" xfId="2647" xr:uid="{8863CB10-EB52-49F1-92B7-0087CBAC528B}"/>
    <cellStyle name="Hypertextový odkaz 4" xfId="2648" xr:uid="{0AB2D47F-D434-4B46-BDD9-A4EAED972788}"/>
    <cellStyle name="Hypertextový odkaz 5" xfId="2649" xr:uid="{571A6868-39EE-463A-984B-ED24A45AAE07}"/>
    <cellStyle name="Hypertextový odkaz 6" xfId="2650" xr:uid="{8D151B0D-36B4-46F5-B91D-A73702187E7B}"/>
    <cellStyle name="Hypertextový odkaz 7" xfId="2651" xr:uid="{8574C0DB-99AD-43EA-9247-6DE739669EA3}"/>
    <cellStyle name="Hypertextový odkaz 8" xfId="2652" xr:uid="{303FB0E5-487E-4906-BBDB-84654BDDCE00}"/>
    <cellStyle name="Hypertextový odkaz 9" xfId="2653" xr:uid="{E0E967BF-D269-4AB3-9583-FF38C09962D6}"/>
    <cellStyle name="Hypertextový odkaz_Cost_appraisal_Aliens_FPS" xfId="2654" xr:uid="{BA59D3D2-0C08-496F-9598-12379BAF839A}"/>
    <cellStyle name="INCHES" xfId="2655" xr:uid="{FDAD9ECB-BAE2-4EF5-8D8D-02E788DD47AC}"/>
    <cellStyle name="INCHES 10" xfId="2656" xr:uid="{3795C6E7-BAF4-4C31-ABE0-53845BA34DC9}"/>
    <cellStyle name="INCHES 11" xfId="2657" xr:uid="{BFA2D3BD-1080-4D15-8B1D-F0A7A80A4712}"/>
    <cellStyle name="INCHES 12" xfId="2658" xr:uid="{D25AB645-1FC4-4D7F-A84B-18540640F3B4}"/>
    <cellStyle name="INCHES 13" xfId="2659" xr:uid="{6C2DAF85-357A-4B36-A11F-99AE2241BF7E}"/>
    <cellStyle name="INCHES 14" xfId="2660" xr:uid="{3C2913B8-CFDD-4316-85BD-202AF9EF3DE4}"/>
    <cellStyle name="INCHES 15" xfId="2661" xr:uid="{35989F29-9540-4ACC-90FC-C2DB12A67A69}"/>
    <cellStyle name="INCHES 16" xfId="2662" xr:uid="{DF9EF089-C16E-40B5-9D11-4B75286F521C}"/>
    <cellStyle name="INCHES 17" xfId="2663" xr:uid="{FE7DDD9E-EB55-4626-B637-EBFBE58768B1}"/>
    <cellStyle name="INCHES 18" xfId="2664" xr:uid="{8B7D571A-3705-4CC2-B301-C1EDBA532724}"/>
    <cellStyle name="INCHES 19" xfId="2665" xr:uid="{84ABDB4C-8DC8-45C8-A639-55BF61F63403}"/>
    <cellStyle name="INCHES 2" xfId="2666" xr:uid="{BF8335DB-131D-46EF-9FB1-12D5E986FEFE}"/>
    <cellStyle name="INCHES 3" xfId="2667" xr:uid="{BB8478D4-E616-4EFD-95DA-FBCE86C80928}"/>
    <cellStyle name="INCHES 4" xfId="2668" xr:uid="{672BD226-40FC-4320-9069-3F9E4C5883F3}"/>
    <cellStyle name="INCHES 5" xfId="2669" xr:uid="{E007A099-1BF4-436D-A72F-FFCEFB2AA4FB}"/>
    <cellStyle name="INCHES 6" xfId="2670" xr:uid="{59F9CBD5-2E3E-40FE-BF49-73EAF2D404C1}"/>
    <cellStyle name="INCHES 7" xfId="2671" xr:uid="{6E363A14-DC81-49FB-9E0E-D989F0483C2D}"/>
    <cellStyle name="INCHES 8" xfId="2672" xr:uid="{FD4F3F19-E42B-40D5-A8CF-FEC1401650E2}"/>
    <cellStyle name="INCHES 9" xfId="2673" xr:uid="{D74D1E8A-32E8-4AC3-8520-7F985BB35BE7}"/>
    <cellStyle name="INCHES_Area Statement" xfId="2674" xr:uid="{7AA6E043-70B0-49E2-95C7-7B0EA4A0DFDF}"/>
    <cellStyle name="Input [yellow]" xfId="2675" xr:uid="{259229C4-E659-4723-AA2F-40B0181BFBF2}"/>
    <cellStyle name="Input 10" xfId="2676" xr:uid="{2E89AB15-A579-47E3-B3D3-7B970C4902C1}"/>
    <cellStyle name="Input 11" xfId="2677" xr:uid="{DED48C96-C9E9-4664-AEDF-054E80656842}"/>
    <cellStyle name="Input 12" xfId="2678" xr:uid="{DD5CA390-5D4D-4034-BCC4-9225E41F5BD7}"/>
    <cellStyle name="Input 13" xfId="2679" xr:uid="{733A567B-D04C-4C2D-9FAF-250FE17C2077}"/>
    <cellStyle name="Input 14" xfId="2680" xr:uid="{E94F8CD3-1C07-4E73-84A5-195193654842}"/>
    <cellStyle name="Input 15" xfId="2681" xr:uid="{A78CDC83-913C-4A10-A653-CFE6DADEF8BF}"/>
    <cellStyle name="Input 16" xfId="2682" xr:uid="{C5CD7A7B-EE77-46B0-B223-2107CA2876CC}"/>
    <cellStyle name="Input 17" xfId="2683" xr:uid="{4CDC6E6C-B689-460E-8BCE-5A9550327399}"/>
    <cellStyle name="Input 18" xfId="2684" xr:uid="{B0C8B91D-0717-45F9-854B-B8599744C4AB}"/>
    <cellStyle name="Input 19" xfId="2685" xr:uid="{337967D9-6A2F-41C9-B48B-343D65C035A0}"/>
    <cellStyle name="Input 2" xfId="2686" xr:uid="{5934BB4A-0B0E-41DE-B393-21721571ED09}"/>
    <cellStyle name="Input 2 10" xfId="2687" xr:uid="{D8BE4E21-BE34-4B9A-849F-01898C305CEB}"/>
    <cellStyle name="Input 2 11" xfId="2688" xr:uid="{83D2784E-A1BD-4C08-9406-32AB702B9AF8}"/>
    <cellStyle name="Input 2 12" xfId="2689" xr:uid="{48C7F3AE-259A-4027-935A-4DC21207C5D8}"/>
    <cellStyle name="Input 2 13" xfId="2690" xr:uid="{ED375816-73BA-4B4A-B524-202125764857}"/>
    <cellStyle name="Input 2 14" xfId="2691" xr:uid="{6761E9EB-12DB-4452-97A4-A873DFCC3C17}"/>
    <cellStyle name="Input 2 15" xfId="2692" xr:uid="{1C3170F2-7DDA-41B9-8867-4B3D2C1F89F6}"/>
    <cellStyle name="Input 2 16" xfId="2693" xr:uid="{14C369C9-CCAD-4694-A9A9-64F294118CFD}"/>
    <cellStyle name="Input 2 17" xfId="2694" xr:uid="{05E6FDD0-C402-4AE9-955F-94A0ECAFA9FF}"/>
    <cellStyle name="Input 2 18" xfId="2695" xr:uid="{550B4883-A2EE-4025-BDE3-E95A457F18CC}"/>
    <cellStyle name="Input 2 19" xfId="2696" xr:uid="{576B5F93-D6BD-4C0B-8E1B-E0AC041F239D}"/>
    <cellStyle name="Input 2 2" xfId="2697" xr:uid="{C6B141A4-276D-4B06-B980-3BE277C71E11}"/>
    <cellStyle name="Input 2 20" xfId="2698" xr:uid="{5E13837A-BD7E-4816-B730-0E57CBCA964E}"/>
    <cellStyle name="Input 2 21" xfId="2699" xr:uid="{FEA9F2B5-914B-49F3-80C8-FC4466F2DACB}"/>
    <cellStyle name="Input 2 22" xfId="2700" xr:uid="{ECD1ECF3-68D6-47A6-9677-9ABA88794F29}"/>
    <cellStyle name="Input 2 3" xfId="2701" xr:uid="{B42811F1-0875-4CD3-893E-FEB0DE722A31}"/>
    <cellStyle name="Input 2 4" xfId="2702" xr:uid="{97086AC5-96FF-4889-9967-DE0F223CF89C}"/>
    <cellStyle name="Input 2 5" xfId="2703" xr:uid="{199BE964-E584-475A-857A-6CDFC97FF824}"/>
    <cellStyle name="Input 2 6" xfId="2704" xr:uid="{C6C57610-31A5-4D09-AE95-121877014826}"/>
    <cellStyle name="Input 2 7" xfId="2705" xr:uid="{59CDB19A-4518-4B5F-B51C-B43F971A7884}"/>
    <cellStyle name="Input 2 8" xfId="2706" xr:uid="{4F71D34C-8430-4C59-9FE3-F62E393766C7}"/>
    <cellStyle name="Input 2 9" xfId="2707" xr:uid="{3F6AC5E0-CD1F-4C4F-9563-080C1A2313CA}"/>
    <cellStyle name="Input 20" xfId="2708" xr:uid="{B3C9FF8F-EA86-4E14-8196-6DCB90301089}"/>
    <cellStyle name="Input 21" xfId="2709" xr:uid="{768B7015-AF65-4999-87DB-E62FC83BAD6D}"/>
    <cellStyle name="Input 22" xfId="2710" xr:uid="{CECF428F-7B3E-4F95-B452-D2A9A9D4B0B4}"/>
    <cellStyle name="Input 23" xfId="2711" xr:uid="{28C475FE-2479-4BF2-B9D2-F3CC969A894B}"/>
    <cellStyle name="Input 24" xfId="2712" xr:uid="{6C0F6533-EAC3-45D0-B880-01A5C7B88D29}"/>
    <cellStyle name="Input 25" xfId="2713" xr:uid="{98473014-863C-4EC9-A542-E121FD365EE5}"/>
    <cellStyle name="Input 26" xfId="2714" xr:uid="{C0524D28-B4BC-48A2-917A-63EC66BB0AAA}"/>
    <cellStyle name="Input 27" xfId="2715" xr:uid="{281AE6BD-3A5E-40E4-B082-FF25037BF110}"/>
    <cellStyle name="Input 28" xfId="2716" xr:uid="{831EBAE2-E097-4B09-A0B5-078BC2B94D13}"/>
    <cellStyle name="Input 3" xfId="2717" xr:uid="{034273BB-211B-45D8-8527-8EC1BA7454DE}"/>
    <cellStyle name="Input 4" xfId="2718" xr:uid="{1582BA2E-837E-42DA-BC25-87CE25CCBFC7}"/>
    <cellStyle name="Input 5" xfId="2719" xr:uid="{A0471A12-DE81-4467-A5A7-709A429B947E}"/>
    <cellStyle name="Input 6" xfId="2720" xr:uid="{AEF403BA-A6A3-4634-9F6F-6039D1928D24}"/>
    <cellStyle name="Input 7" xfId="2721" xr:uid="{4D0DD8D7-FBD2-46CF-B3C4-0913F68E6F05}"/>
    <cellStyle name="Input 8" xfId="2722" xr:uid="{641850C6-4E22-4F54-B36F-8AC0A4CDF128}"/>
    <cellStyle name="Input 9" xfId="2723" xr:uid="{EEB2B165-BC5F-40EA-9633-B990B8A1D8A7}"/>
    <cellStyle name="Integer Text" xfId="2724" xr:uid="{83C05183-65DB-4387-91B4-4E2B44FB7058}"/>
    <cellStyle name="k" xfId="2725" xr:uid="{B714E3A6-12F1-40FC-9F95-E97A3794B2BD}"/>
    <cellStyle name="L" xfId="2726" xr:uid="{2A9A8885-31D8-4025-895E-2374E3BE1176}"/>
    <cellStyle name="Length" xfId="2727" xr:uid="{642A4CF0-97C9-41B7-AEC0-A095A9DF7F94}"/>
    <cellStyle name="Length 10" xfId="2728" xr:uid="{E4F1D4C0-0A7D-4244-AECB-E7C488C43CF0}"/>
    <cellStyle name="Length 11" xfId="2729" xr:uid="{8C79DF1C-0BBF-4F39-93DC-8E3553170CB0}"/>
    <cellStyle name="Length 12" xfId="2730" xr:uid="{95EB5E19-65C8-4DB2-9A4A-701A7DFEC9EC}"/>
    <cellStyle name="Length 13" xfId="2731" xr:uid="{30F685AF-C107-46FA-AA65-C0C4A7327A58}"/>
    <cellStyle name="Length 14" xfId="2732" xr:uid="{896C7F6E-E447-4633-BB78-D44700DF3974}"/>
    <cellStyle name="Length 15" xfId="2733" xr:uid="{3449F049-30B6-453A-A3A4-DEBF915806D2}"/>
    <cellStyle name="Length 16" xfId="2734" xr:uid="{FFD9ED0F-5429-4999-A1BD-7087C033E773}"/>
    <cellStyle name="Length 17" xfId="2735" xr:uid="{368BAD08-8053-4218-98CE-2601392465A1}"/>
    <cellStyle name="Length 18" xfId="2736" xr:uid="{03EBF9E9-550C-4B72-858D-1625D78ED233}"/>
    <cellStyle name="Length 19" xfId="2737" xr:uid="{2EF51B87-5900-4294-BB49-0A3C050A9325}"/>
    <cellStyle name="Length 2" xfId="2738" xr:uid="{00585CDB-7213-4C82-941B-E8A5657E3590}"/>
    <cellStyle name="Length 3" xfId="2739" xr:uid="{CFB11A5E-3F30-4894-B5FA-379670D6D5D3}"/>
    <cellStyle name="Length 4" xfId="2740" xr:uid="{E9F02035-6F1E-43AC-B9DC-5DF2BE5A81F8}"/>
    <cellStyle name="Length 5" xfId="2741" xr:uid="{06633E86-7737-4BC4-B90F-DFF8F209B48D}"/>
    <cellStyle name="Length 6" xfId="2742" xr:uid="{A774BDB7-3235-4BE4-8D0D-A63D06B77A9E}"/>
    <cellStyle name="Length 7" xfId="2743" xr:uid="{F01DED0F-1B81-46EC-BDDC-C090DBFF7B97}"/>
    <cellStyle name="Length 8" xfId="2744" xr:uid="{F2E4FCC3-FE7A-4A7E-B1B9-7F1EA4F0DF23}"/>
    <cellStyle name="Length 9" xfId="2745" xr:uid="{D8481848-A0C0-41E6-9983-7E587C25334A}"/>
    <cellStyle name="Link Currency (0)" xfId="2746" xr:uid="{CA4F98B6-6C05-470A-B8C0-D7103F5A3766}"/>
    <cellStyle name="Link Currency (2)" xfId="2747" xr:uid="{4016E349-B053-4A5C-80B0-41FCDB5FE526}"/>
    <cellStyle name="Link Units (0)" xfId="2748" xr:uid="{3C68B3A1-8054-4D53-96C4-700D59960D31}"/>
    <cellStyle name="Link Units (1)" xfId="2749" xr:uid="{350817CE-0300-442D-A45E-089E00DE798B}"/>
    <cellStyle name="Link Units (2)" xfId="2750" xr:uid="{69AEA084-7BBF-4A50-9FEE-83D91F612299}"/>
    <cellStyle name="Linked Cell 10" xfId="2751" xr:uid="{E74456F4-DA33-4790-A317-DC4635F7DD6D}"/>
    <cellStyle name="Linked Cell 11" xfId="2752" xr:uid="{994F9E33-C9E2-4524-A1E9-BE811D0DB101}"/>
    <cellStyle name="Linked Cell 12" xfId="2753" xr:uid="{5D43107C-CE43-4783-946B-16A70A8B3140}"/>
    <cellStyle name="Linked Cell 13" xfId="2754" xr:uid="{E91E1199-C746-4F27-8A06-F668ACA9CC07}"/>
    <cellStyle name="Linked Cell 14" xfId="2755" xr:uid="{41E40DB5-B5B0-496C-B244-F4DDFA6C15F8}"/>
    <cellStyle name="Linked Cell 15" xfId="2756" xr:uid="{3EC741DF-2881-42D0-BAFE-CB930F3B9F4F}"/>
    <cellStyle name="Linked Cell 16" xfId="2757" xr:uid="{569A5612-B91F-41B8-90AC-58BD06F88E64}"/>
    <cellStyle name="Linked Cell 17" xfId="2758" xr:uid="{E545EFF6-8D89-4F8E-9A40-F228470DDF41}"/>
    <cellStyle name="Linked Cell 18" xfId="2759" xr:uid="{9ABEC4D6-4648-4216-9689-550FEEA7F19C}"/>
    <cellStyle name="Linked Cell 19" xfId="2760" xr:uid="{940B251B-5618-44EB-B6C1-3DA0ED86F9CA}"/>
    <cellStyle name="Linked Cell 2" xfId="2761" xr:uid="{4E76E140-F1F3-4CCE-A493-6FC38D1F715A}"/>
    <cellStyle name="Linked Cell 2 10" xfId="2762" xr:uid="{2C52A57F-D250-42AA-9C73-CCD0DE648FD1}"/>
    <cellStyle name="Linked Cell 2 11" xfId="2763" xr:uid="{68B4C856-8D1E-4979-A014-BD0D7AFD7BA8}"/>
    <cellStyle name="Linked Cell 2 12" xfId="2764" xr:uid="{84F1297B-F4AF-4C35-8E43-274EE8F6A7AF}"/>
    <cellStyle name="Linked Cell 2 13" xfId="2765" xr:uid="{70DB3737-63F3-4DDF-9B1A-1A2EE0A55230}"/>
    <cellStyle name="Linked Cell 2 14" xfId="2766" xr:uid="{0416159F-6A3B-4953-A6AE-1EA204272AF2}"/>
    <cellStyle name="Linked Cell 2 15" xfId="2767" xr:uid="{DC8A660C-1C80-4CFD-BFD3-7040B684660A}"/>
    <cellStyle name="Linked Cell 2 16" xfId="2768" xr:uid="{F2911758-DC15-40E9-9453-F668941DABE4}"/>
    <cellStyle name="Linked Cell 2 17" xfId="2769" xr:uid="{F22B912D-9407-417B-8A48-54AE93B79AEC}"/>
    <cellStyle name="Linked Cell 2 18" xfId="2770" xr:uid="{7B0B8EB6-69F0-4C30-BE1A-825664FB1F11}"/>
    <cellStyle name="Linked Cell 2 19" xfId="2771" xr:uid="{AC8F2C1A-0673-442C-B74B-1172F3150760}"/>
    <cellStyle name="Linked Cell 2 2" xfId="2772" xr:uid="{63FE63F1-37A4-42AA-92C9-9863CFA89ED4}"/>
    <cellStyle name="Linked Cell 2 20" xfId="2773" xr:uid="{9DB493C3-DA59-4781-B183-CF02601D95ED}"/>
    <cellStyle name="Linked Cell 2 21" xfId="2774" xr:uid="{33C8F674-2B07-481A-BA69-DEF7177D6FDC}"/>
    <cellStyle name="Linked Cell 2 22" xfId="2775" xr:uid="{B5500A2F-1D75-46F6-A3C4-8FD0D1267BFA}"/>
    <cellStyle name="Linked Cell 2 3" xfId="2776" xr:uid="{DB0229E6-745A-4DED-A3AE-570E24A91E3B}"/>
    <cellStyle name="Linked Cell 2 4" xfId="2777" xr:uid="{FDBBAA48-4C0C-4596-BC11-A698A1592BD9}"/>
    <cellStyle name="Linked Cell 2 5" xfId="2778" xr:uid="{0F3B415A-C944-44C5-B670-5B4E82334C14}"/>
    <cellStyle name="Linked Cell 2 6" xfId="2779" xr:uid="{DFB48A55-B423-4C33-BF72-7A87BD705F92}"/>
    <cellStyle name="Linked Cell 2 7" xfId="2780" xr:uid="{80BDF029-1D66-4377-8ABC-90C3EF5016FE}"/>
    <cellStyle name="Linked Cell 2 8" xfId="2781" xr:uid="{EAB569DB-70D4-4166-AF5B-BF89BD4850D3}"/>
    <cellStyle name="Linked Cell 2 9" xfId="2782" xr:uid="{B1C2FD2D-B03E-45C2-ADCD-A65B0ABECF06}"/>
    <cellStyle name="Linked Cell 20" xfId="2783" xr:uid="{D64C6F5F-1B62-4080-AFDB-2EBE3BDF6BF2}"/>
    <cellStyle name="Linked Cell 21" xfId="2784" xr:uid="{B8AA6D11-DB4C-4526-A171-84A9D0237039}"/>
    <cellStyle name="Linked Cell 22" xfId="2785" xr:uid="{3835A2A0-ACA5-47A8-8DB2-9C38A54C1294}"/>
    <cellStyle name="Linked Cell 23" xfId="2786" xr:uid="{E625F452-5A9B-4108-B545-DF69CB55170D}"/>
    <cellStyle name="Linked Cell 24" xfId="2787" xr:uid="{C2A353B1-0933-45B6-AF5B-D20A34EB68F3}"/>
    <cellStyle name="Linked Cell 25" xfId="2788" xr:uid="{7858B620-6916-4EBE-A574-9DB521B9FDDB}"/>
    <cellStyle name="Linked Cell 26" xfId="2789" xr:uid="{8E823127-9AC5-4102-B9F5-3E57FF91F0C0}"/>
    <cellStyle name="Linked Cell 27" xfId="2790" xr:uid="{0B0AB474-A2F0-46E9-8600-5330E093AEDF}"/>
    <cellStyle name="Linked Cell 28" xfId="2791" xr:uid="{065D4091-4424-47F5-AC27-1529E8BA2230}"/>
    <cellStyle name="Linked Cell 3" xfId="2792" xr:uid="{2847A40D-3ED6-4191-BEB8-2EE181BA1DEB}"/>
    <cellStyle name="Linked Cell 4" xfId="2793" xr:uid="{BA7A51F6-6E0F-4596-B2BE-4D6035F2477F}"/>
    <cellStyle name="Linked Cell 5" xfId="2794" xr:uid="{72A09689-BE32-4E0B-9A59-EED7CA300D9B}"/>
    <cellStyle name="Linked Cell 6" xfId="2795" xr:uid="{6BD7D3A0-4EAA-4719-AD29-ECAB78AF6E9C}"/>
    <cellStyle name="Linked Cell 7" xfId="2796" xr:uid="{0107E753-5129-4820-9A0C-C8725C6B0921}"/>
    <cellStyle name="Linked Cell 8" xfId="2797" xr:uid="{E0A2B4C6-E12C-4C1E-9AFD-655AA228267F}"/>
    <cellStyle name="Linked Cell 9" xfId="2798" xr:uid="{66B55670-088A-4649-A3F1-7A5B001535E4}"/>
    <cellStyle name="Locked" xfId="2799" xr:uid="{64038AE7-ED93-40BA-B546-19A99EAF20FA}"/>
    <cellStyle name="M" xfId="2800" xr:uid="{4CF1495D-5374-4DA9-A8E1-6DE01E7B7F4B}"/>
    <cellStyle name="M-0" xfId="2801" xr:uid="{0970FD0E-A294-45E7-9B4E-1644F3F775D1}"/>
    <cellStyle name="MainDescription" xfId="2802" xr:uid="{CF6B01EC-3D9B-49C3-B3FF-05B494F4F922}"/>
    <cellStyle name="Measure" xfId="2803" xr:uid="{0540F850-C17C-429A-89F3-FE7C3E6E3693}"/>
    <cellStyle name="Measure 10" xfId="2804" xr:uid="{921F9547-FEBD-4B21-9679-57AE2EF65EE0}"/>
    <cellStyle name="Measure 11" xfId="2805" xr:uid="{ECDCBDD5-6896-4924-BDCA-839391744901}"/>
    <cellStyle name="Measure 12" xfId="2806" xr:uid="{E622C40F-F4D0-43E1-93F1-4C28BD297232}"/>
    <cellStyle name="Measure 13" xfId="2807" xr:uid="{18A10F2D-A51F-4989-A3D6-30ED2B052F4C}"/>
    <cellStyle name="Measure 14" xfId="2808" xr:uid="{55109D2D-A38F-4C8D-904F-0E235FF854E0}"/>
    <cellStyle name="Measure 15" xfId="2809" xr:uid="{459C796F-63CD-4F17-9395-A2140E744883}"/>
    <cellStyle name="Measure 16" xfId="2810" xr:uid="{4BD32100-D6C8-41EA-96FC-90F8DD80A5DE}"/>
    <cellStyle name="Measure 17" xfId="2811" xr:uid="{3E8F9467-53AB-4A6F-94E6-AA707BF1352E}"/>
    <cellStyle name="Measure 18" xfId="2812" xr:uid="{CE997297-3E5A-4104-A37D-20115201FDF1}"/>
    <cellStyle name="Measure 19" xfId="2813" xr:uid="{FAAB11D5-C6E4-48B8-B539-771EEC34A76B}"/>
    <cellStyle name="Measure 2" xfId="2814" xr:uid="{6C023DAE-9110-4C82-B015-289C1026BFE3}"/>
    <cellStyle name="Measure 3" xfId="2815" xr:uid="{EF3AC763-AACE-4E8A-9FC9-1F04C0FE052B}"/>
    <cellStyle name="Measure 4" xfId="2816" xr:uid="{9B80A50F-12E4-43D4-B07B-98227F773A01}"/>
    <cellStyle name="Measure 5" xfId="2817" xr:uid="{7608BD22-7081-44E0-AD43-9D3185FBBDFD}"/>
    <cellStyle name="Measure 6" xfId="2818" xr:uid="{42301E64-9F53-4621-9F4C-53AD0203EDD9}"/>
    <cellStyle name="Measure 7" xfId="2819" xr:uid="{153BF146-FA79-46F8-BFEA-DBB03B627F6A}"/>
    <cellStyle name="Measure 8" xfId="2820" xr:uid="{6B2D92DF-E334-4BD3-B791-DFA85DF1C849}"/>
    <cellStyle name="Measure 9" xfId="2821" xr:uid="{A5299E65-4409-49EA-861E-735D80DB6EC1}"/>
    <cellStyle name="Migliaia (0)_laroux" xfId="2822" xr:uid="{C261AEAD-EC3D-4822-A798-49B945A79FBF}"/>
    <cellStyle name="Migliaia_laroux" xfId="2823" xr:uid="{0592ABE8-5AD7-4F30-971A-AA0134746DE8}"/>
    <cellStyle name="Milliers [0]_laroux" xfId="2824" xr:uid="{5DA123AE-7682-4F0B-B5C9-5B623C2004D8}"/>
    <cellStyle name="Milliers_laroux" xfId="2825" xr:uid="{586E4912-C196-49D0-AF73-50FB160B4735}"/>
    <cellStyle name="m-o" xfId="2826" xr:uid="{D6134D21-8289-4A58-BA72-FC3CBC02E624}"/>
    <cellStyle name="Model" xfId="2827" xr:uid="{F855B911-C2AF-439A-A898-C085EAB788E6}"/>
    <cellStyle name="Monétaire [0]_laroux" xfId="2828" xr:uid="{B8E56A9F-DE87-42D1-BEC2-4BD1180E63F9}"/>
    <cellStyle name="Monétaire_laroux" xfId="2829" xr:uid="{8E93F0E4-752A-422F-A73C-C9D68699F36D}"/>
    <cellStyle name="n" xfId="2830" xr:uid="{C0B232C9-3CF1-4C01-904D-AA3FF21B344C}"/>
    <cellStyle name="Neutral 10" xfId="2831" xr:uid="{E2A984D5-763B-4127-94E6-38EB34A7072F}"/>
    <cellStyle name="Neutral 11" xfId="2832" xr:uid="{265CC351-F3C0-4B89-A6D5-DBD3C44B5A9D}"/>
    <cellStyle name="Neutral 12" xfId="2833" xr:uid="{39ADBBC3-342B-49B9-9F29-7A2DCB1634DD}"/>
    <cellStyle name="Neutral 13" xfId="2834" xr:uid="{74023B39-7D25-44AD-A4FA-08D0E267A1B5}"/>
    <cellStyle name="Neutral 14" xfId="2835" xr:uid="{7440A42E-730C-4FF9-ACF8-72FED33DCEB3}"/>
    <cellStyle name="Neutral 15" xfId="2836" xr:uid="{A49E6856-52BC-4B44-A4C3-99F805D4FCA7}"/>
    <cellStyle name="Neutral 16" xfId="2837" xr:uid="{5A30EC6B-0FBD-42DB-B6A9-20B113263CBD}"/>
    <cellStyle name="Neutral 17" xfId="2838" xr:uid="{BBE037F0-01F8-4A23-AE7F-0E63331FA216}"/>
    <cellStyle name="Neutral 18" xfId="2839" xr:uid="{A236CB3D-A909-415F-B024-4654FE5F9350}"/>
    <cellStyle name="Neutral 19" xfId="2840" xr:uid="{8D349264-4113-4911-99BF-342869614286}"/>
    <cellStyle name="Neutral 2" xfId="2841" xr:uid="{13876026-50DF-48FF-806C-CD72206EDB80}"/>
    <cellStyle name="Neutral 2 10" xfId="2842" xr:uid="{CAA3DACA-00AC-4B9A-8C62-CB951D32D2B2}"/>
    <cellStyle name="Neutral 2 11" xfId="2843" xr:uid="{5A0B2DCE-A46E-4631-99C5-3328C67A7E20}"/>
    <cellStyle name="Neutral 2 12" xfId="2844" xr:uid="{25561AC5-9D2B-4C28-A808-03919BBAE3E4}"/>
    <cellStyle name="Neutral 2 13" xfId="2845" xr:uid="{A1533B59-6F94-46CB-8554-48F3B0BC2ABA}"/>
    <cellStyle name="Neutral 2 14" xfId="2846" xr:uid="{21A61FA4-47A0-4E73-B2FF-A8DABB5194A8}"/>
    <cellStyle name="Neutral 2 15" xfId="2847" xr:uid="{4D71B288-A637-4ED1-B729-4EF173F72915}"/>
    <cellStyle name="Neutral 2 16" xfId="2848" xr:uid="{863544C3-666D-4BCB-8F39-AE869F3D3DEE}"/>
    <cellStyle name="Neutral 2 17" xfId="2849" xr:uid="{A4D860EF-0147-4642-8E52-D6C45E10298B}"/>
    <cellStyle name="Neutral 2 18" xfId="2850" xr:uid="{6F20DA66-6C5D-4BEF-B43E-18BF6C3704B5}"/>
    <cellStyle name="Neutral 2 19" xfId="2851" xr:uid="{55888E59-C887-448E-8590-6273F4D51FE3}"/>
    <cellStyle name="Neutral 2 2" xfId="2852" xr:uid="{90FC5687-9305-4A17-A516-DF1776D30D03}"/>
    <cellStyle name="Neutral 2 20" xfId="2853" xr:uid="{4D5E191C-B848-4C43-96E7-6C8214811E98}"/>
    <cellStyle name="Neutral 2 21" xfId="2854" xr:uid="{3E9F56DE-D38D-44C4-AAB2-0513623AD7E5}"/>
    <cellStyle name="Neutral 2 22" xfId="2855" xr:uid="{4AEBB5FD-29A9-41BF-94F0-A7F322FF0AEE}"/>
    <cellStyle name="Neutral 2 3" xfId="2856" xr:uid="{47A74171-BA1A-401F-9B29-DEBE5ACC6B92}"/>
    <cellStyle name="Neutral 2 4" xfId="2857" xr:uid="{F8871030-71B4-4019-B42F-65204EADB727}"/>
    <cellStyle name="Neutral 2 5" xfId="2858" xr:uid="{4B33A67E-1F98-4AA2-8B6A-E4ED712EBD9C}"/>
    <cellStyle name="Neutral 2 6" xfId="2859" xr:uid="{37C9C60A-4481-4677-8D83-13FF61CD0573}"/>
    <cellStyle name="Neutral 2 7" xfId="2860" xr:uid="{80C61D54-705F-494A-80CE-4FB3A0CEDF97}"/>
    <cellStyle name="Neutral 2 8" xfId="2861" xr:uid="{C42D702F-6491-42C1-904C-BF1A89052756}"/>
    <cellStyle name="Neutral 2 9" xfId="2862" xr:uid="{10C85B7E-8EFA-4B60-A95D-5452D5C2A8CD}"/>
    <cellStyle name="Neutral 20" xfId="2863" xr:uid="{1734B5BE-5DB1-47C7-9BEC-5446270FF852}"/>
    <cellStyle name="Neutral 21" xfId="2864" xr:uid="{C30DFF35-D298-4109-9E24-7FFFBA0D247A}"/>
    <cellStyle name="Neutral 22" xfId="2865" xr:uid="{F519D1D4-656A-4DBA-965A-46D723569BA5}"/>
    <cellStyle name="Neutral 23" xfId="2866" xr:uid="{37A22014-429E-4CAE-8FA8-6B2CBA5011AF}"/>
    <cellStyle name="Neutral 24" xfId="2867" xr:uid="{3FF4DE3C-203A-49E7-BB7F-0889EBE12168}"/>
    <cellStyle name="Neutral 25" xfId="2868" xr:uid="{4E643A41-4EA9-4530-B0C9-25DA49D019ED}"/>
    <cellStyle name="Neutral 26" xfId="2869" xr:uid="{86D0A2B0-4A9C-4A11-8307-F3B2BE1BDE17}"/>
    <cellStyle name="Neutral 27" xfId="2870" xr:uid="{6DA3E942-9E8B-4F9A-A098-631CDEC0EAC5}"/>
    <cellStyle name="Neutral 28" xfId="2871" xr:uid="{258BB218-916B-4539-8822-333E34420180}"/>
    <cellStyle name="Neutral 3" xfId="2872" xr:uid="{9605998F-745A-4DF1-ACD3-91B069EE5D20}"/>
    <cellStyle name="Neutral 4" xfId="2873" xr:uid="{DED28014-3F82-4A8D-9807-53690B35FF96}"/>
    <cellStyle name="Neutral 5" xfId="2874" xr:uid="{99782FC2-A01B-4B6C-8EF9-4E645864AFA7}"/>
    <cellStyle name="Neutral 6" xfId="2875" xr:uid="{C2B5673F-578D-44B8-B3D9-75BFF53871DE}"/>
    <cellStyle name="Neutral 7" xfId="2876" xr:uid="{F727A745-B682-4800-A25E-0FF63C0F7331}"/>
    <cellStyle name="Neutral 8" xfId="2877" xr:uid="{D0379BD2-993A-457E-B212-7E1AA29BB38F}"/>
    <cellStyle name="Neutral 9" xfId="2878" xr:uid="{E839E2DC-9574-441C-A7F3-14D4FE2D7109}"/>
    <cellStyle name="no dec" xfId="2879" xr:uid="{C7C9A02F-D7A6-42C5-8D02-C396A3E73C69}"/>
    <cellStyle name="no dec 10" xfId="2880" xr:uid="{EF98E66F-4C31-4075-89C8-832D6833DE4A}"/>
    <cellStyle name="no dec 11" xfId="2881" xr:uid="{15BF9E47-84DE-4FF1-AA81-F851EF115200}"/>
    <cellStyle name="no dec 12" xfId="2882" xr:uid="{4266BEC6-1094-4E2A-B9AD-4CB05503B901}"/>
    <cellStyle name="no dec 13" xfId="2883" xr:uid="{4D52872D-A12A-483A-862E-713AA90A01BD}"/>
    <cellStyle name="no dec 14" xfId="2884" xr:uid="{7ECC2141-DB9C-4729-BFA8-0E082F776DF2}"/>
    <cellStyle name="no dec 15" xfId="2885" xr:uid="{89D86D4F-4B04-4A44-9239-21D347AAD730}"/>
    <cellStyle name="no dec 16" xfId="2886" xr:uid="{8F38E8DA-6B09-4282-B5B3-FC3C819C760D}"/>
    <cellStyle name="no dec 17" xfId="2887" xr:uid="{3F6AA8EA-6A77-46C3-A3B7-9F9EB2B4C0F0}"/>
    <cellStyle name="no dec 18" xfId="2888" xr:uid="{6D06A198-0081-4221-8FB3-99D2CB4F49FA}"/>
    <cellStyle name="no dec 19" xfId="2889" xr:uid="{C8F97ADB-D256-480D-8D77-AE7C20F3E6B3}"/>
    <cellStyle name="no dec 2" xfId="2890" xr:uid="{ABE44915-0FEC-4F37-90AA-3D71871C6D5A}"/>
    <cellStyle name="no dec 3" xfId="2891" xr:uid="{AE702638-1AFE-4DEB-ACD8-18F0FB21BFE6}"/>
    <cellStyle name="no dec 4" xfId="2892" xr:uid="{08E29551-70B4-4CF3-BD2D-75EAAFA86BCB}"/>
    <cellStyle name="no dec 5" xfId="2893" xr:uid="{736F282B-EA22-453D-AD49-924F9C7FA3A4}"/>
    <cellStyle name="no dec 6" xfId="2894" xr:uid="{081B8AA4-66A7-4C37-BA3C-C8E189AFEE1C}"/>
    <cellStyle name="no dec 7" xfId="2895" xr:uid="{577F7268-53A2-4926-B171-1AE486E2FA39}"/>
    <cellStyle name="no dec 8" xfId="2896" xr:uid="{D273C4D6-06C8-4EFA-8874-9E5683F72D73}"/>
    <cellStyle name="no dec 9" xfId="2897" xr:uid="{ECEB50B4-B3F5-4C28-AB9D-21B07B844F90}"/>
    <cellStyle name="no dec_Cost_appraisal_Aliens_FPS" xfId="2898" xr:uid="{B4327D3A-EE57-4282-BE0D-3B301AB160EA}"/>
    <cellStyle name="Non défini" xfId="2899" xr:uid="{4FA38270-7DAD-4050-BFC3-870C2E596FEC}"/>
    <cellStyle name="Normal" xfId="0" builtinId="0"/>
    <cellStyle name="Normal - Style1" xfId="2900" xr:uid="{1C6605DF-B52D-4D32-85B2-89D3A4CDF79B}"/>
    <cellStyle name="Normal 10" xfId="8" xr:uid="{6C57C817-1A6D-4261-AE5E-4E37114EAC0F}"/>
    <cellStyle name="Normal 11" xfId="2901" xr:uid="{8504B1E8-1F44-4228-975E-35219950CE77}"/>
    <cellStyle name="Normal 11 2" xfId="2902" xr:uid="{77899EA6-873E-4DBF-A5F2-B465561D7771}"/>
    <cellStyle name="Normal 12" xfId="2903" xr:uid="{8EA5D859-68EE-4986-ACD9-43959EA43E1F}"/>
    <cellStyle name="Normal 124" xfId="2" xr:uid="{4ADC832A-DA21-4B71-B11C-352492C78904}"/>
    <cellStyle name="Normal 13" xfId="2904" xr:uid="{A05934E0-7AA0-4C39-AAEA-392286EE2399}"/>
    <cellStyle name="Normal 14" xfId="2905" xr:uid="{1ABA7029-F4EF-4846-8E1A-39A851068834}"/>
    <cellStyle name="Normal 15" xfId="2906" xr:uid="{84BFAB13-2C6C-4CC9-8777-384B4CF2099A}"/>
    <cellStyle name="Normal 16" xfId="2907" xr:uid="{1ABBA2F3-4174-4981-A6DE-EB9407C877C8}"/>
    <cellStyle name="Normal 17" xfId="3389" xr:uid="{4F379F09-60AE-4C7D-8A8F-EE384F88A419}"/>
    <cellStyle name="Normal 18" xfId="3391" xr:uid="{EEB7CF88-93D5-495B-B0B1-4857442B8BBC}"/>
    <cellStyle name="Normal 18 2" xfId="3454" xr:uid="{49D6AEBB-5F46-4D78-861C-F1B757037D98}"/>
    <cellStyle name="Normal 18 3" xfId="3482" xr:uid="{6019648C-C4BD-42C1-B272-761C9C58CBCD}"/>
    <cellStyle name="Normal 19" xfId="3393" xr:uid="{1007C8D8-6C23-423C-A4ED-1E8B60F7A923}"/>
    <cellStyle name="Normal 2" xfId="1" xr:uid="{9C2BB857-3FEB-4C74-9121-609BB2E9055F}"/>
    <cellStyle name="Normal 2 10" xfId="2909" xr:uid="{26F94D4D-3F42-4151-B494-43E490633A59}"/>
    <cellStyle name="Normal 2 11" xfId="2910" xr:uid="{C37282BD-E415-4EA5-B36C-334BCF728E15}"/>
    <cellStyle name="Normal 2 12" xfId="2911" xr:uid="{D6DC0AE0-7E59-4D79-B073-F844B7ADA1A2}"/>
    <cellStyle name="Normal 2 13" xfId="2912" xr:uid="{96E717DC-EB7B-4240-BD9C-934EDF6A1B13}"/>
    <cellStyle name="Normal 2 14" xfId="2913" xr:uid="{E409EABD-0385-498E-9904-75EFD51B6A3A}"/>
    <cellStyle name="Normal 2 15" xfId="2914" xr:uid="{66160BE2-226A-4CA7-8BFC-58D4D7B06957}"/>
    <cellStyle name="Normal 2 16" xfId="2915" xr:uid="{4C834056-39E5-452E-B284-1454759DD2F0}"/>
    <cellStyle name="Normal 2 17" xfId="2916" xr:uid="{CBF57A4D-6C9E-4369-A9E1-455F73523392}"/>
    <cellStyle name="Normal 2 18" xfId="2917" xr:uid="{DB2D8377-253E-44FD-9D3E-18EB7F1BBE24}"/>
    <cellStyle name="Normal 2 19" xfId="2918" xr:uid="{B4DA649C-6001-4F41-94B4-D9B6471FC002}"/>
    <cellStyle name="Normal 2 2" xfId="2919" xr:uid="{AE32078F-0F7C-446D-98E7-3943C4D3DB30}"/>
    <cellStyle name="Normal 2 2 2" xfId="2920" xr:uid="{A3489181-2D7B-4A98-939B-4E0249A14C43}"/>
    <cellStyle name="Normal 2 2 2 2" xfId="3455" xr:uid="{9CBFC5B1-0583-4F5C-97C3-9A4F8091CBDE}"/>
    <cellStyle name="Normal 2 2 3" xfId="2921" xr:uid="{EECD97F7-6D21-4BD3-B047-15EB3887FF1D}"/>
    <cellStyle name="Normal 2 2 4" xfId="2922" xr:uid="{79A3F898-EDF0-403A-B452-94F4B71BB265}"/>
    <cellStyle name="Normal 2 2_33KV - 11 KV SS" xfId="2923" xr:uid="{AE18F671-A451-4FF8-B265-46229B4D13E7}"/>
    <cellStyle name="Normal 2 20" xfId="2924" xr:uid="{B3F7D955-D183-40A7-B194-A0B7DE8F6C2D}"/>
    <cellStyle name="Normal 2 21" xfId="2925" xr:uid="{50FAB087-2951-4F32-A59E-F40C3DFF3187}"/>
    <cellStyle name="Normal 2 22" xfId="2926" xr:uid="{4C3E34F9-DFB1-495A-A55D-5286876C0E51}"/>
    <cellStyle name="Normal 2 23" xfId="2927" xr:uid="{EADC5EB3-1C68-4B70-AB12-461B9EF2C84B}"/>
    <cellStyle name="Normal 2 24" xfId="2928" xr:uid="{24C27FB8-9308-4454-8679-057AD87B0802}"/>
    <cellStyle name="Normal 2 25" xfId="2929" xr:uid="{86383550-9E93-4BBD-937A-855CE8650C5D}"/>
    <cellStyle name="Normal 2 26" xfId="2930" xr:uid="{DF2B4118-176D-49FC-8102-8E38A6449209}"/>
    <cellStyle name="Normal 2 27" xfId="2931" xr:uid="{7F2638EA-8BC0-4C38-9399-00D49B773C4D}"/>
    <cellStyle name="Normal 2 28" xfId="2932" xr:uid="{F58AF3EF-A452-4589-9645-19FB36C7ADF8}"/>
    <cellStyle name="Normal 2 29" xfId="2933" xr:uid="{C52C73D6-30C5-48FB-A674-1A09E60E3FEC}"/>
    <cellStyle name="Normal 2 3" xfId="5" xr:uid="{568EE831-D225-4105-828F-2BE640127921}"/>
    <cellStyle name="Normal 2 3 2" xfId="2935" xr:uid="{7A2779A8-E79B-4A49-AB90-FDC80CA698F7}"/>
    <cellStyle name="Normal 2 3 3" xfId="2934" xr:uid="{C91244AA-426B-47EF-8AEF-018C33391B28}"/>
    <cellStyle name="Normal 2 30" xfId="2908" xr:uid="{E5685C3C-DC55-4763-9B2C-CED1DA72CD9C}"/>
    <cellStyle name="Normal 2 4" xfId="2936" xr:uid="{F4DEACEA-43A4-4BBA-B3D0-14CDFAA1BABB}"/>
    <cellStyle name="Normal 2 5" xfId="2937" xr:uid="{9771E864-9379-402B-B7ED-C097851C60C2}"/>
    <cellStyle name="Normal 2 6" xfId="2938" xr:uid="{86131182-B9B5-4CFB-BA37-7CDB87D9D6BF}"/>
    <cellStyle name="Normal 2 7" xfId="2939" xr:uid="{96A468CE-4038-481B-8D82-1FF7031F665F}"/>
    <cellStyle name="Normal 2 8" xfId="2940" xr:uid="{465AA3CA-E73F-4A81-BCA9-1C46AFD7265E}"/>
    <cellStyle name="Normal 2 9" xfId="2941" xr:uid="{65C7701E-5217-4D1A-88BC-783D2281F909}"/>
    <cellStyle name="Normal 2_M.B Blockwork all floor" xfId="2942" xr:uid="{59B1EB19-93A5-4FB8-A282-68094A3AB6BE}"/>
    <cellStyle name="Normal 20" xfId="3398" xr:uid="{B1A67387-7FD4-48B4-8698-2B9988BBAA10}"/>
    <cellStyle name="Normal 21" xfId="3402" xr:uid="{7FF9070A-9D73-4AC2-B0B5-A5CB1DD3FAB7}"/>
    <cellStyle name="Normal 22" xfId="3404" xr:uid="{3F303360-7C1F-4E09-9D19-8E4B9A836B26}"/>
    <cellStyle name="Normal 23" xfId="3400" xr:uid="{D97CB390-7E14-4EB9-A324-6DBBA5E39C2D}"/>
    <cellStyle name="Normal 24" xfId="3406" xr:uid="{FE75F2D8-68C4-40C6-B58B-C4B09B265464}"/>
    <cellStyle name="Normal 25" xfId="2943" xr:uid="{FA5065E2-596C-4CCF-A517-9566FCC187B7}"/>
    <cellStyle name="Normal 26" xfId="3408" xr:uid="{0EBC22DC-8F16-4FB1-AE68-37FB62262178}"/>
    <cellStyle name="Normal 27" xfId="2944" xr:uid="{EE25167D-16AC-4767-9228-093EB6DA3266}"/>
    <cellStyle name="Normal 28" xfId="3410" xr:uid="{DF2C6043-A38A-4D18-B7D5-83DB8D0C6883}"/>
    <cellStyle name="Normal 29" xfId="3412" xr:uid="{0CC54D47-4DAB-47F8-B03B-AB9F621F1E4A}"/>
    <cellStyle name="Normal 3" xfId="4" xr:uid="{BE6FBCBC-CB9E-4618-876C-05021024C761}"/>
    <cellStyle name="Normal 3 10" xfId="2946" xr:uid="{2E576C87-396C-47D9-8A51-13136AE95542}"/>
    <cellStyle name="Normal 3 11" xfId="2947" xr:uid="{DFF980C6-188D-4850-9F93-847A6FB77866}"/>
    <cellStyle name="Normal 3 12" xfId="2948" xr:uid="{DF11A837-31C6-43DF-AE64-51E072F339E5}"/>
    <cellStyle name="Normal 3 13" xfId="2949" xr:uid="{67288F52-6AE9-4F18-A942-70CF326BD4A3}"/>
    <cellStyle name="Normal 3 14" xfId="2950" xr:uid="{B6930D45-999E-442E-B3E0-F3A5D97FA59D}"/>
    <cellStyle name="Normal 3 15" xfId="2951" xr:uid="{8FB9A9BC-5EDC-4B79-B3F5-AD8F39B6B419}"/>
    <cellStyle name="Normal 3 16" xfId="3396" xr:uid="{F692795D-2E37-46FE-AFD5-4AB8788145EA}"/>
    <cellStyle name="Normal 3 17" xfId="2945" xr:uid="{01C7DDA1-8AED-4C99-BAEF-EAB925A32D06}"/>
    <cellStyle name="Normal 3 2" xfId="2952" xr:uid="{55EA36FF-2033-4404-A515-6AB7447E786E}"/>
    <cellStyle name="Normal 3 2 2 2 2" xfId="2953" xr:uid="{6DD5855F-D841-4ECA-AD4B-2026C748D59C}"/>
    <cellStyle name="Normal 3 3" xfId="2954" xr:uid="{4E0EB20A-854A-4BDF-A130-5090ECB514CE}"/>
    <cellStyle name="Normal 3 4" xfId="2955" xr:uid="{E1EB1BC0-205D-4846-82A2-E269CB4B17B3}"/>
    <cellStyle name="Normal 3 5" xfId="2956" xr:uid="{A0740660-A153-4CBA-90DC-C8EA89AB3F7C}"/>
    <cellStyle name="Normal 3 6" xfId="2957" xr:uid="{04A04821-D4B7-4755-8D3F-E22EA60DAF26}"/>
    <cellStyle name="Normal 3 7" xfId="2958" xr:uid="{63BEC56E-9409-405B-94F5-79C837436068}"/>
    <cellStyle name="Normal 3 8" xfId="2959" xr:uid="{7007CB4A-56CC-4525-BE1C-7DFED030D2B4}"/>
    <cellStyle name="Normal 3 9" xfId="2960" xr:uid="{36364ECB-77D4-4C84-9113-194447BAE4DD}"/>
    <cellStyle name="Normal 3_33KV - 11 KV SS" xfId="2961" xr:uid="{0145C56D-6308-410C-87F4-1FE9024E094C}"/>
    <cellStyle name="Normal 30" xfId="3414" xr:uid="{9172BC0E-A932-4877-A8B9-8945729B033E}"/>
    <cellStyle name="Normal 31" xfId="3416" xr:uid="{DE7454FD-201B-46E7-A0FB-6470670A7216}"/>
    <cellStyle name="Normal 32" xfId="3418" xr:uid="{ECD91599-8D0E-4EC5-A792-4A6575211140}"/>
    <cellStyle name="Normal 33" xfId="3419" xr:uid="{9B5E84F1-C332-4747-B572-56AC60F70F60}"/>
    <cellStyle name="Normal 34" xfId="3420" xr:uid="{BE56391E-A156-4974-A1E7-6A2AB1ADAE14}"/>
    <cellStyle name="Normal 35" xfId="3421" xr:uid="{CBC58E87-7A7C-4DFB-82F1-18F1DF6EEAF9}"/>
    <cellStyle name="Normal 36" xfId="3422" xr:uid="{1407232F-41D7-409B-8C3B-6E7B42FDF563}"/>
    <cellStyle name="Normal 37" xfId="3425" xr:uid="{B3C1E3DF-1498-44B8-8025-BB9721FBBACE}"/>
    <cellStyle name="Normal 38" xfId="3427" xr:uid="{687233BA-5EBF-4C5E-8CA9-C057F143974A}"/>
    <cellStyle name="Normal 39" xfId="3429" xr:uid="{CD8A95F9-33A3-4A52-9A40-874118C878A1}"/>
    <cellStyle name="Normal 4" xfId="6" xr:uid="{385D42EA-03B6-47CA-9664-5DE4CBBFEB1C}"/>
    <cellStyle name="Normal 4 2" xfId="2963" xr:uid="{88EB7A53-0E69-4C5C-B984-CA2FF5F6F5D1}"/>
    <cellStyle name="Normal 4 2 2" xfId="3459" xr:uid="{9A5C47C1-C180-4468-8BFE-B8984826DEF9}"/>
    <cellStyle name="Normal 4 2 3" xfId="3458" xr:uid="{328B0EFC-EF88-4567-A683-C95736B8A3F9}"/>
    <cellStyle name="Normal 4 3" xfId="2964" xr:uid="{D8E92201-D366-4EF4-A011-BD867C4A3988}"/>
    <cellStyle name="Normal 4 4" xfId="2965" xr:uid="{E08FCAD4-B5EF-4C59-ACB1-5FF02189C727}"/>
    <cellStyle name="Normal 4 5" xfId="2966" xr:uid="{8FC0C1B1-643C-42A3-A9C2-6DCE61A2B0DB}"/>
    <cellStyle name="Normal 4 6" xfId="3460" xr:uid="{F3BF1494-7780-4CCA-808F-D2D19C687CC6}"/>
    <cellStyle name="Normal 4 7" xfId="2962" xr:uid="{75339A3B-4683-4C82-BD4E-7F5F7C874B36}"/>
    <cellStyle name="Normal 40" xfId="3430" xr:uid="{35CAE68B-672C-48D5-8158-1EADE25E4E49}"/>
    <cellStyle name="Normal 41" xfId="3468" xr:uid="{397C7226-EC72-4099-B4AD-9A5190273210}"/>
    <cellStyle name="Normal 42" xfId="3465" xr:uid="{50614D1D-7AFA-4743-97BA-CA29B8250824}"/>
    <cellStyle name="Normal 43" xfId="3463" xr:uid="{260017DF-02FF-47B1-AE2D-3F3BD233F1F5}"/>
    <cellStyle name="Normal 44" xfId="3456" xr:uid="{A5308350-60CD-41A8-B7D8-F6BB79C500DC}"/>
    <cellStyle name="Normal 45" xfId="3452" xr:uid="{0F310908-F3C9-4D27-B2A5-607229912D1C}"/>
    <cellStyle name="Normal 46" xfId="3450" xr:uid="{575ED3E9-B4F4-4D19-A000-05FCA8FE57DC}"/>
    <cellStyle name="Normal 47" xfId="3449" xr:uid="{38EEC551-892C-4013-805D-A5B9CFA2657D}"/>
    <cellStyle name="Normal 48" xfId="3469" xr:uid="{950F033D-9B7B-4DB1-9E41-639BDEA588A8}"/>
    <cellStyle name="Normal 49" xfId="3470" xr:uid="{37DB21FE-D885-4DD5-94DD-E4CE87C8198C}"/>
    <cellStyle name="Normal 5" xfId="3" xr:uid="{75C1E516-8C2C-4FBB-81E4-337549F55C6C}"/>
    <cellStyle name="Normal 5 2" xfId="2967" xr:uid="{B46561A4-3BA4-4CDE-A9F5-2AD4110B35FE}"/>
    <cellStyle name="Normal 5 3" xfId="2968" xr:uid="{6BF83AAE-A293-4705-A8B4-1378E760790C}"/>
    <cellStyle name="Normal 5 4" xfId="2969" xr:uid="{DBC48101-36FA-422A-8D1B-47F3D96C0DBD}"/>
    <cellStyle name="Normal 5 5" xfId="2970" xr:uid="{07974153-9A9B-4880-A629-8E22A961D462}"/>
    <cellStyle name="Normal 50" xfId="3471" xr:uid="{E5A2EA08-2604-495F-8BCB-772D332F4040}"/>
    <cellStyle name="Normal 51" xfId="3472" xr:uid="{6CC040B5-9228-4774-B105-685D5DABB9C2}"/>
    <cellStyle name="Normal 51 2" xfId="3484" xr:uid="{5214AA0B-61FA-48EA-890D-E3A76050A2AA}"/>
    <cellStyle name="Normal 52" xfId="3490" xr:uid="{E0553A51-8EF9-418C-8065-81BEC81CA2C4}"/>
    <cellStyle name="Normal 52 2" xfId="3509" xr:uid="{80B9C1F4-2FA8-4A9A-BE57-A9B12D1BBE1A}"/>
    <cellStyle name="Normal 53" xfId="3491" xr:uid="{16E9FC64-337A-4DAE-953A-04396CD2655B}"/>
    <cellStyle name="Normal 53 2" xfId="3510" xr:uid="{09567D8E-EEA3-46FA-849D-172D3240ED37}"/>
    <cellStyle name="Normal 54" xfId="3494" xr:uid="{F2C6CE20-D6CD-48E9-A51D-94B5D464C8B1}"/>
    <cellStyle name="Normal 54 2" xfId="3511" xr:uid="{C1F37391-F17B-4BEC-82B5-5E4A23EC9726}"/>
    <cellStyle name="Normal 55" xfId="3495" xr:uid="{8C907765-2710-4CF1-AAD8-5C78D727874B}"/>
    <cellStyle name="Normal 56" xfId="3503" xr:uid="{EB2FB08A-8BD0-4ECB-BF8A-112D2A95C761}"/>
    <cellStyle name="Normal 57" xfId="3504" xr:uid="{A56D41FC-49C3-49D2-90AF-95C6742BC83B}"/>
    <cellStyle name="Normal 58" xfId="3505" xr:uid="{1ECCB9A4-D2BD-4A95-B310-474654640029}"/>
    <cellStyle name="Normal 59" xfId="3506" xr:uid="{772DDFC6-0D83-47AC-A1C5-6BB5A6DF9363}"/>
    <cellStyle name="Normal 6" xfId="7" xr:uid="{10AAEA5D-A1AC-42E4-B039-7E886778FC44}"/>
    <cellStyle name="Normal 6 2" xfId="2972" xr:uid="{544330DF-6CCF-4E40-93D5-9E7B8F68883E}"/>
    <cellStyle name="Normal 6 3" xfId="2973" xr:uid="{ADD78F46-406D-4A9A-AAF9-3F8C00F680F3}"/>
    <cellStyle name="Normal 6 4" xfId="2974" xr:uid="{2EC59009-7B40-4057-BB57-FAAFB7D4D9D1}"/>
    <cellStyle name="Normal 6 5" xfId="2975" xr:uid="{252A9272-4743-4387-BDEA-BD4800570EE8}"/>
    <cellStyle name="Normal 6 6" xfId="2971" xr:uid="{3EB040B7-B5AD-4930-860C-3272D6DEAF4C}"/>
    <cellStyle name="Normal 60" xfId="3507" xr:uid="{F8C8CC3E-E3E4-4C4C-B765-0C9D5A3FA2E8}"/>
    <cellStyle name="Normal 61" xfId="3508" xr:uid="{57C296F8-F40B-486A-BBC1-C16059EF0F86}"/>
    <cellStyle name="Normal 62" xfId="3512" xr:uid="{B651B921-BE50-41FE-90A0-568FF8D98857}"/>
    <cellStyle name="Normal 7" xfId="2976" xr:uid="{8139CCC0-ABD8-4860-8BEA-02D75285E92A}"/>
    <cellStyle name="Normal 7 2" xfId="2977" xr:uid="{F77C6EBC-35F3-4F45-972A-D78A6849681F}"/>
    <cellStyle name="Normal 8" xfId="2978" xr:uid="{DCBF7735-0628-474B-BC03-1EA78EE394E0}"/>
    <cellStyle name="Normal 8 2" xfId="2979" xr:uid="{D8E51BAA-3279-4EF4-B62B-E291817264FF}"/>
    <cellStyle name="Normal 8 3" xfId="2980" xr:uid="{208D2964-C5E7-46A5-B656-97995D381007}"/>
    <cellStyle name="Normal 8 4" xfId="2981" xr:uid="{04BAC136-9FA1-4881-8A42-C952184C1DEA}"/>
    <cellStyle name="Normal 9" xfId="2982" xr:uid="{582AEBFD-14DE-4BE3-BF4A-DCD49E6CC951}"/>
    <cellStyle name="Normale_laroux" xfId="2983" xr:uid="{C9B55047-D919-4F28-90F1-04A213386267}"/>
    <cellStyle name="Note 10" xfId="2984" xr:uid="{41BF8A11-B5DC-41AC-984A-4365FED21669}"/>
    <cellStyle name="Note 11" xfId="2985" xr:uid="{D2C440AA-8364-4177-B391-5E390F3FD531}"/>
    <cellStyle name="Note 12" xfId="2986" xr:uid="{323BB56A-1D20-4649-BE3A-361E29E82431}"/>
    <cellStyle name="Note 13" xfId="2987" xr:uid="{F8B14D3F-61F7-4066-B93C-6673F31B7DFF}"/>
    <cellStyle name="Note 14" xfId="2988" xr:uid="{6147B650-55D4-4828-98A6-88D68D9EB010}"/>
    <cellStyle name="Note 15" xfId="2989" xr:uid="{379F51A5-08E0-4AA1-BCE2-6DE16C02596B}"/>
    <cellStyle name="Note 16" xfId="2990" xr:uid="{152FFB87-EB2B-4C86-B9C9-C78A6E0E4781}"/>
    <cellStyle name="Note 17" xfId="2991" xr:uid="{3EECA722-7AA7-41B6-8826-7E39B15E2035}"/>
    <cellStyle name="Note 18" xfId="2992" xr:uid="{68C8CD83-300B-4D40-97A5-C6D93528FA79}"/>
    <cellStyle name="Note 19" xfId="2993" xr:uid="{80D28214-2720-42C1-A5EB-C7578D5CBC0E}"/>
    <cellStyle name="Note 2" xfId="2994" xr:uid="{830DD1D0-96B6-40E8-B7EF-16AF06FE7415}"/>
    <cellStyle name="Note 2 10" xfId="2995" xr:uid="{14CC3A51-E553-4F95-A9E5-DE3315A9A124}"/>
    <cellStyle name="Note 2 11" xfId="2996" xr:uid="{A7F13595-9434-4B59-B090-AC03004B979B}"/>
    <cellStyle name="Note 2 12" xfId="2997" xr:uid="{AF7CD7DB-690A-4BA1-8766-D8B94E617C92}"/>
    <cellStyle name="Note 2 13" xfId="2998" xr:uid="{A39AA128-2816-4E82-AE27-2D505DB34D47}"/>
    <cellStyle name="Note 2 14" xfId="2999" xr:uid="{34CDBA3B-95B6-4D6D-A31B-5A1AB767D7FE}"/>
    <cellStyle name="Note 2 15" xfId="3000" xr:uid="{E3141567-B594-4454-8D93-405FBE4BDB09}"/>
    <cellStyle name="Note 2 16" xfId="3001" xr:uid="{33088AD6-9083-47D3-9416-DD85452D3B99}"/>
    <cellStyle name="Note 2 17" xfId="3002" xr:uid="{5ECC9A2D-CF48-4A7A-9310-DB9B5D95E5E2}"/>
    <cellStyle name="Note 2 18" xfId="3003" xr:uid="{32B91AFD-E6F4-458D-9EA7-2A2EC6DB2EC2}"/>
    <cellStyle name="Note 2 19" xfId="3004" xr:uid="{EF677B95-A80D-4260-B865-0DF816D127B3}"/>
    <cellStyle name="Note 2 2" xfId="3005" xr:uid="{212E1536-4B60-4B33-9358-1C405F7FB0B9}"/>
    <cellStyle name="Note 2 2 2" xfId="3006" xr:uid="{93825AA8-97B8-4D89-8AC8-B08AB6C7D2B5}"/>
    <cellStyle name="Note 2 20" xfId="3007" xr:uid="{962001D4-9220-4B5A-AECF-141BCE8FCC24}"/>
    <cellStyle name="Note 2 21" xfId="3008" xr:uid="{BB4D3C49-C5B5-4B3C-BACE-CA46E43B3E80}"/>
    <cellStyle name="Note 2 22" xfId="3009" xr:uid="{B138769E-5001-462C-9429-5F565B6B0E85}"/>
    <cellStyle name="Note 2 23" xfId="3010" xr:uid="{FAA3A3A9-6F7F-44B8-9617-C959000464C3}"/>
    <cellStyle name="Note 2 3" xfId="3011" xr:uid="{350F9278-1D28-43EC-9827-79742F4DC3FB}"/>
    <cellStyle name="Note 2 3 2" xfId="3012" xr:uid="{DB4ECE57-C5B2-4933-8868-1BFFE777CBB7}"/>
    <cellStyle name="Note 2 4" xfId="3013" xr:uid="{C12228A3-391D-4B47-83FE-030F825DB49F}"/>
    <cellStyle name="Note 2 5" xfId="3014" xr:uid="{0EC11A82-05F9-4A01-8390-9CD88872B943}"/>
    <cellStyle name="Note 2 6" xfId="3015" xr:uid="{277CB6A6-761F-435A-8C07-8FBF496EFE8F}"/>
    <cellStyle name="Note 2 7" xfId="3016" xr:uid="{0B226848-A57C-4812-A6F8-F72C5630FD64}"/>
    <cellStyle name="Note 2 8" xfId="3017" xr:uid="{19F85122-4CD9-40A9-AFE6-D636D08A9BCF}"/>
    <cellStyle name="Note 2 9" xfId="3018" xr:uid="{FEB9DB18-B03F-4EDB-8AD6-F01425BF35D7}"/>
    <cellStyle name="Note 20" xfId="3019" xr:uid="{F5F7AFA5-0491-406C-A3A2-F930808317DD}"/>
    <cellStyle name="Note 21" xfId="3020" xr:uid="{AB7C12CC-9AAF-445F-AF6E-9E1C71C5670C}"/>
    <cellStyle name="Note 22" xfId="3021" xr:uid="{D17B103E-777E-4542-8700-30797F7BE631}"/>
    <cellStyle name="Note 23" xfId="3022" xr:uid="{F0CECF06-FD5C-440E-8AA9-27A528A76D44}"/>
    <cellStyle name="Note 24" xfId="3023" xr:uid="{74F65E48-FC24-4A59-90FA-2484067D473F}"/>
    <cellStyle name="Note 25" xfId="3024" xr:uid="{FF92EEE0-03DF-4B5A-87B4-D0EC1AC59AD7}"/>
    <cellStyle name="Note 26" xfId="3025" xr:uid="{88A76030-FC9F-494F-A714-71AED02CA1A1}"/>
    <cellStyle name="Note 27" xfId="3026" xr:uid="{458858C4-E60B-488D-9231-3CFA68D8C442}"/>
    <cellStyle name="Note 28" xfId="3027" xr:uid="{CEE8F3F3-15B7-4AE2-BBF0-DBB7DECC71BB}"/>
    <cellStyle name="Note 3" xfId="3028" xr:uid="{DB918F82-8996-48CD-9177-1216918B98F0}"/>
    <cellStyle name="Note 3 10" xfId="3029" xr:uid="{1BCE8D4B-A335-4294-95AF-7DBBBBA09C69}"/>
    <cellStyle name="Note 3 11" xfId="3030" xr:uid="{8D671BCF-084E-4FEC-9E89-CD1E70C17C61}"/>
    <cellStyle name="Note 3 12" xfId="3031" xr:uid="{7C9BAE08-C502-4B6D-80DE-63A0256C9B34}"/>
    <cellStyle name="Note 3 13" xfId="3032" xr:uid="{1E6C903C-05FF-4445-844E-1EE76AD9E836}"/>
    <cellStyle name="Note 3 14" xfId="3033" xr:uid="{5440FFC9-55E2-4279-BEFB-E75C6DB81DFB}"/>
    <cellStyle name="Note 3 15" xfId="3034" xr:uid="{18747706-1D5A-4E95-92B4-B1CE6567588C}"/>
    <cellStyle name="Note 3 2" xfId="3035" xr:uid="{0B411EDA-1885-49FF-856E-BE70883430D0}"/>
    <cellStyle name="Note 3 3" xfId="3036" xr:uid="{CDA88F28-5C36-44BC-99A1-3E463821E251}"/>
    <cellStyle name="Note 3 4" xfId="3037" xr:uid="{0DA17A0E-E356-4BA5-BE7A-5A5FD328B148}"/>
    <cellStyle name="Note 3 5" xfId="3038" xr:uid="{62DF6640-592A-4A0A-B971-850CA31757F5}"/>
    <cellStyle name="Note 3 6" xfId="3039" xr:uid="{DF8EF057-05CE-4FFA-8F18-8FF221DCF566}"/>
    <cellStyle name="Note 3 7" xfId="3040" xr:uid="{DEAE01E0-25E6-40EE-A04F-31696FE99848}"/>
    <cellStyle name="Note 3 8" xfId="3041" xr:uid="{DABAC137-39C3-43C0-9FC8-F755E8896712}"/>
    <cellStyle name="Note 3 9" xfId="3042" xr:uid="{DA8EE6FB-A554-43FE-8A71-C94BE57F41DC}"/>
    <cellStyle name="Note 4" xfId="3043" xr:uid="{1353DEEB-B8C3-4C1B-81E8-559CF346C66E}"/>
    <cellStyle name="Note 4 2" xfId="3044" xr:uid="{8F17DD32-D198-41F5-A13A-D962EA454683}"/>
    <cellStyle name="Note 5" xfId="3045" xr:uid="{B0026759-75C3-4A9B-AF1E-22C20306616C}"/>
    <cellStyle name="Note 6" xfId="3046" xr:uid="{89DD8ECF-5478-4097-8102-DCDC99A4118A}"/>
    <cellStyle name="Note 7" xfId="3047" xr:uid="{B873AF4A-B46C-42D7-B792-45BDF61F4E7F}"/>
    <cellStyle name="Note 8" xfId="3048" xr:uid="{B6D84395-977B-4063-BB42-1EE8FCAF9D43}"/>
    <cellStyle name="Note 9" xfId="3049" xr:uid="{88608879-F2A1-4172-AF6E-FC0DDEF2C2BF}"/>
    <cellStyle name="Nr" xfId="3050" xr:uid="{ECA8318E-F0FD-49FD-A587-EA8707E0F69C}"/>
    <cellStyle name="Nr 10" xfId="3051" xr:uid="{31B23337-A1F1-4B40-9CC0-87741806DA92}"/>
    <cellStyle name="Nr 11" xfId="3052" xr:uid="{6834E0C7-87AA-43D2-B177-97506E4B8AB7}"/>
    <cellStyle name="Nr 12" xfId="3053" xr:uid="{14DD960B-CC37-4B13-A720-A16FF450ADEC}"/>
    <cellStyle name="Nr 13" xfId="3054" xr:uid="{430B7090-0E6A-4C9E-A548-615CA0F80FC3}"/>
    <cellStyle name="Nr 14" xfId="3055" xr:uid="{67E7E912-D7EB-49F2-BEA2-70A7C7EAD098}"/>
    <cellStyle name="Nr 15" xfId="3056" xr:uid="{016316C2-49B0-4AEC-9B4F-53D0CC1C118F}"/>
    <cellStyle name="Nr 16" xfId="3057" xr:uid="{E45537EC-A9A6-40F6-B7B5-416D042BCC64}"/>
    <cellStyle name="Nr 17" xfId="3058" xr:uid="{9BB5093F-6BD3-425C-8140-C3C00DA74147}"/>
    <cellStyle name="Nr 18" xfId="3059" xr:uid="{77CCD859-E9BC-4F7D-A35E-FACC5DF29E7B}"/>
    <cellStyle name="Nr 19" xfId="3060" xr:uid="{64EC232F-33BE-412B-9D73-A35B06983DF1}"/>
    <cellStyle name="Nr 2" xfId="3061" xr:uid="{46CC176E-4E65-4351-92FD-E705247E1D82}"/>
    <cellStyle name="Nr 3" xfId="3062" xr:uid="{820F5320-5704-4934-ABEB-57053F00BE2B}"/>
    <cellStyle name="Nr 4" xfId="3063" xr:uid="{5F0693A0-372D-4CCB-ACF1-64A953A8F78E}"/>
    <cellStyle name="Nr 5" xfId="3064" xr:uid="{57D3E4ED-4073-4B85-81BF-7569DE4829AA}"/>
    <cellStyle name="Nr 6" xfId="3065" xr:uid="{B1AE512D-368A-45CF-B9ED-3D088D1D6DC9}"/>
    <cellStyle name="Nr 7" xfId="3066" xr:uid="{B4B9F7B1-78BD-4B23-B3CF-7D0266AF64C3}"/>
    <cellStyle name="Nr 8" xfId="3067" xr:uid="{A799AC14-424F-4EE3-A7CC-6499E53F5686}"/>
    <cellStyle name="Nr 9" xfId="3068" xr:uid="{20922DA8-52A4-4200-BF0E-24DA5A2EB100}"/>
    <cellStyle name="Output 10" xfId="3069" xr:uid="{E252AFE4-CA81-4216-9BC2-553E2609FEE7}"/>
    <cellStyle name="Output 11" xfId="3070" xr:uid="{D264EC80-2521-40B1-BAC8-AD5CB761F3DD}"/>
    <cellStyle name="Output 12" xfId="3071" xr:uid="{806A407A-D87D-468A-AD29-9350C8452E43}"/>
    <cellStyle name="Output 13" xfId="3072" xr:uid="{2DE648F1-BE16-47A1-A6E2-2AD809285049}"/>
    <cellStyle name="Output 14" xfId="3073" xr:uid="{313FD39B-4E09-4046-8C8A-2EA4622B1A9E}"/>
    <cellStyle name="Output 15" xfId="3074" xr:uid="{8917BD9F-80CF-4D21-8FAC-6C97B36EFFBE}"/>
    <cellStyle name="Output 16" xfId="3075" xr:uid="{90241245-E231-4E6B-A9D7-A4ECC5BAE591}"/>
    <cellStyle name="Output 17" xfId="3076" xr:uid="{08A87789-4BBC-4F37-93CB-28F1843A919C}"/>
    <cellStyle name="Output 18" xfId="3077" xr:uid="{CEB53630-50DE-4B10-AC09-074662C3CA60}"/>
    <cellStyle name="Output 19" xfId="3078" xr:uid="{D9C20263-D7D0-4E6A-AE85-A88479B1D525}"/>
    <cellStyle name="Output 2" xfId="3079" xr:uid="{636A91F8-CA85-4013-852B-FDCE275E4037}"/>
    <cellStyle name="Output 2 10" xfId="3080" xr:uid="{45793748-76F8-4F49-BD59-8F8CDD25946A}"/>
    <cellStyle name="Output 2 11" xfId="3081" xr:uid="{7389E42A-B1A2-476D-92A0-0262E3CDEDF4}"/>
    <cellStyle name="Output 2 12" xfId="3082" xr:uid="{1FF81ADC-F10A-4A01-8F11-A66B573D2D6E}"/>
    <cellStyle name="Output 2 13" xfId="3083" xr:uid="{1AB8339C-D79C-47BA-BDCF-61D0DE795D82}"/>
    <cellStyle name="Output 2 14" xfId="3084" xr:uid="{563D92E0-9AB7-4180-8B7F-D06E3210FB29}"/>
    <cellStyle name="Output 2 15" xfId="3085" xr:uid="{73B693E0-507C-4907-AE92-84B6F7C2E938}"/>
    <cellStyle name="Output 2 16" xfId="3086" xr:uid="{52509821-0FD0-4FFB-BFAA-F3EC668D1E5F}"/>
    <cellStyle name="Output 2 17" xfId="3087" xr:uid="{793CD378-9F4A-43AF-AFFA-C42CD6ED6136}"/>
    <cellStyle name="Output 2 18" xfId="3088" xr:uid="{3B3DB29C-546C-4208-BE13-09EE05322641}"/>
    <cellStyle name="Output 2 19" xfId="3089" xr:uid="{A998861B-10FF-4F62-A03C-403AF5D1DE51}"/>
    <cellStyle name="Output 2 2" xfId="3090" xr:uid="{91D07155-0186-4F83-AB97-1FFAA3A8F317}"/>
    <cellStyle name="Output 2 20" xfId="3091" xr:uid="{BF391BC0-7E19-45C8-80CF-0B6883871DC9}"/>
    <cellStyle name="Output 2 21" xfId="3092" xr:uid="{622E7201-2039-4C7A-9565-D497D49BC39D}"/>
    <cellStyle name="Output 2 22" xfId="3093" xr:uid="{8AC60811-3387-40D0-B81D-86593A19E41C}"/>
    <cellStyle name="Output 2 3" xfId="3094" xr:uid="{E839993C-DDAB-4930-93FD-74C0850658CE}"/>
    <cellStyle name="Output 2 4" xfId="3095" xr:uid="{8DD08B42-2036-492C-8453-D1F9F301486D}"/>
    <cellStyle name="Output 2 5" xfId="3096" xr:uid="{456FE932-8615-4511-9DD7-8FC7B8EFDE89}"/>
    <cellStyle name="Output 2 6" xfId="3097" xr:uid="{7D534539-B049-4FEE-B046-A2EE13DE5D81}"/>
    <cellStyle name="Output 2 7" xfId="3098" xr:uid="{D3296E32-FAD1-4B15-B88C-55FBE65C2CD4}"/>
    <cellStyle name="Output 2 8" xfId="3099" xr:uid="{A374B316-D117-492C-8A2D-A026A921CA60}"/>
    <cellStyle name="Output 2 9" xfId="3100" xr:uid="{7F29A05B-D39D-4ED1-9A50-3E52D5CCCDBC}"/>
    <cellStyle name="Output 20" xfId="3101" xr:uid="{1D832497-B195-4A5E-8543-E3200BB257C2}"/>
    <cellStyle name="Output 21" xfId="3102" xr:uid="{ACBF8E3C-8BB4-47B0-8E42-C987C92D0BDA}"/>
    <cellStyle name="Output 22" xfId="3103" xr:uid="{AC74154A-D2B1-4003-AE36-C87E93A7B3DF}"/>
    <cellStyle name="Output 23" xfId="3104" xr:uid="{394C90A9-EFBD-4110-95FD-FF004020F8E7}"/>
    <cellStyle name="Output 24" xfId="3105" xr:uid="{0EFDA4BC-A317-4FEB-921D-B490060F2913}"/>
    <cellStyle name="Output 25" xfId="3106" xr:uid="{DE7F16B1-7260-4987-8433-035EA1B700BA}"/>
    <cellStyle name="Output 26" xfId="3107" xr:uid="{1DFDC592-ACA8-443A-8F8A-8B576509AC9D}"/>
    <cellStyle name="Output 27" xfId="3108" xr:uid="{4757E9BA-0A8E-4AE2-ABFC-E3870BC58F30}"/>
    <cellStyle name="Output 28" xfId="3109" xr:uid="{662DDCBB-F07B-4B28-9D8A-7034B405F22B}"/>
    <cellStyle name="Output 3" xfId="3110" xr:uid="{69BEFFCA-1BF1-4A8D-9558-5AA39AFE2586}"/>
    <cellStyle name="Output 4" xfId="3111" xr:uid="{D5614ADE-60BD-41B9-ACB1-276582E9CD5C}"/>
    <cellStyle name="Output 5" xfId="3112" xr:uid="{DA0CBF8C-8E2C-4A4F-9E2D-0EB0659E0E69}"/>
    <cellStyle name="Output 6" xfId="3113" xr:uid="{B2E23BD9-2FF3-419B-9ABD-B6108EC79097}"/>
    <cellStyle name="Output 7" xfId="3114" xr:uid="{D3055D56-33FF-4267-B377-8B9EC51E563D}"/>
    <cellStyle name="Output 8" xfId="3115" xr:uid="{8AF6ADB9-EF91-412F-9CE5-A921FD44F157}"/>
    <cellStyle name="Output 9" xfId="3116" xr:uid="{F4F5A3D3-3190-4A2C-9AC2-FB10C303952D}"/>
    <cellStyle name="paint" xfId="3117" xr:uid="{4D2F97BA-9634-454F-A142-0DEB73059E57}"/>
    <cellStyle name="Percent [0]" xfId="3118" xr:uid="{47B31AC6-1B44-4E0F-A347-9340D256C88D}"/>
    <cellStyle name="Percent [00]" xfId="3119" xr:uid="{2A0E96FE-B8AE-4D19-95A1-30F0FD8C2128}"/>
    <cellStyle name="Percent [2]" xfId="3120" xr:uid="{04FCC59B-318C-4184-8657-510081E22409}"/>
    <cellStyle name="Percent [2] 10" xfId="3121" xr:uid="{0C3408FA-FAB2-4507-8830-AAB70FBD9094}"/>
    <cellStyle name="Percent [2] 11" xfId="3122" xr:uid="{602CB99E-9656-45D2-ACCD-712AD7C6781F}"/>
    <cellStyle name="Percent [2] 12" xfId="3123" xr:uid="{66A0B3EE-B578-448C-AB28-1FFF64C59C3E}"/>
    <cellStyle name="Percent [2] 13" xfId="3124" xr:uid="{C730C3F5-34A4-4B20-9892-F8B56AD62830}"/>
    <cellStyle name="Percent [2] 14" xfId="3125" xr:uid="{B754552E-5B8C-4A5A-9820-10C44831A952}"/>
    <cellStyle name="Percent [2] 15" xfId="3126" xr:uid="{15970092-20BF-42E5-8B29-D666168E5CA1}"/>
    <cellStyle name="Percent [2] 16" xfId="3127" xr:uid="{F881C906-DCDA-411E-A17B-D936F608D313}"/>
    <cellStyle name="Percent [2] 17" xfId="3128" xr:uid="{98168B77-F231-4ADC-8969-3E519E791598}"/>
    <cellStyle name="Percent [2] 18" xfId="3129" xr:uid="{A6FB61E1-89EA-4D0B-8401-BF5B7BEB8CC6}"/>
    <cellStyle name="Percent [2] 19" xfId="3130" xr:uid="{0A573668-50D8-4E4C-BC85-26601AD233E9}"/>
    <cellStyle name="Percent [2] 2" xfId="3131" xr:uid="{D0D0C100-D14B-4CA3-99B6-2CA4ED27A0BD}"/>
    <cellStyle name="Percent [2] 3" xfId="3132" xr:uid="{617DD6F0-9263-48C8-B690-8D447EADF897}"/>
    <cellStyle name="Percent [2] 4" xfId="3133" xr:uid="{50433E57-D0F3-4957-AC1A-8169F0924425}"/>
    <cellStyle name="Percent [2] 5" xfId="3134" xr:uid="{F243BAA9-60F9-4035-B448-FF1AD4478034}"/>
    <cellStyle name="Percent [2] 6" xfId="3135" xr:uid="{907AA64A-A0E1-434E-8D97-A33C61A31B5D}"/>
    <cellStyle name="Percent [2] 7" xfId="3136" xr:uid="{3622BFCA-A23A-4D17-B6FA-662DF3060FC0}"/>
    <cellStyle name="Percent [2] 8" xfId="3137" xr:uid="{C5091C49-AEC9-4023-9E34-D7A2D6E94DF1}"/>
    <cellStyle name="Percent [2] 9" xfId="3138" xr:uid="{F4B04121-86D7-463E-AECD-1B0FDAE5CB68}"/>
    <cellStyle name="Percent [2]_2. IJM MALL - DIESEL GENERATOR SETS" xfId="3139" xr:uid="{47E5C8BD-A923-4E26-AD8D-6EBBA05D2655}"/>
    <cellStyle name="Percent 2" xfId="3140" xr:uid="{FD94F566-FB44-4E9C-B78A-A8D617153D47}"/>
    <cellStyle name="Percent 2 2" xfId="3462" xr:uid="{40715DF5-8B40-4C0D-BF4C-82E7A9DF3E29}"/>
    <cellStyle name="Percent 2 2 2" xfId="3479" xr:uid="{8357CAE9-5EF0-4FCC-8735-AC3E5754D186}"/>
    <cellStyle name="Percent 2 3" xfId="3461" xr:uid="{1A20CC58-0DA3-408A-84CC-C087D205C182}"/>
    <cellStyle name="Percent 3" xfId="3141" xr:uid="{518A1350-43AC-422D-B7D1-DE62F9ABB1ED}"/>
    <cellStyle name="Percent 4" xfId="3142" xr:uid="{2DD32A86-68E9-40A8-A8C9-A1E739074381}"/>
    <cellStyle name="Percent 4 2" xfId="3481" xr:uid="{33630D52-BADC-4DC1-AFC6-552ADEFEDFCC}"/>
    <cellStyle name="Percent 4 3" xfId="3480" xr:uid="{BB060A7D-6D48-42E0-ABE9-707AC43A3AFF}"/>
    <cellStyle name="Percent 4 3 2" xfId="3489" xr:uid="{81BD95E6-8B2E-4176-B854-2749023271FF}"/>
    <cellStyle name="Percent 5" xfId="3143" xr:uid="{74D6E42F-4285-4397-A6A8-66C1938CAED8}"/>
    <cellStyle name="Popis" xfId="3144" xr:uid="{5FECCFFC-3B6B-47F7-BB33-F9D608CEFD25}"/>
    <cellStyle name="Pound" xfId="3145" xr:uid="{0CC307BB-EC9D-4B3F-947E-D0E15C1ECAB8}"/>
    <cellStyle name="Pounds" xfId="3146" xr:uid="{D7995A18-F8FC-4631-8430-B81567FC2E5B}"/>
    <cellStyle name="Pounds.00" xfId="3147" xr:uid="{0B3CB613-8C0D-41C7-9357-2E3A7AF73C50}"/>
    <cellStyle name="PrePop Currency (0)" xfId="3148" xr:uid="{E27793C3-06BF-43F8-B9A0-25A963623A39}"/>
    <cellStyle name="PrePop Currency (2)" xfId="3149" xr:uid="{FD8971F8-2D09-4437-A41F-2B71D64EAB04}"/>
    <cellStyle name="PrePop Units (0)" xfId="3150" xr:uid="{3894D591-0A0D-4B28-8926-B2A901FF5FF3}"/>
    <cellStyle name="PrePop Units (1)" xfId="3151" xr:uid="{E5A19B94-7F8F-49F5-821C-3119368750F6}"/>
    <cellStyle name="PrePop Units (2)" xfId="3152" xr:uid="{424F5C86-6FB2-4B50-A056-F4F4EB19C912}"/>
    <cellStyle name="Price List Descr" xfId="3153" xr:uid="{D846743C-64F6-4A0B-92C8-52FCAD180E75}"/>
    <cellStyle name="Price List Descr Bold/Ital" xfId="3154" xr:uid="{6F76767C-43ED-4079-800B-B68DEB9882A8}"/>
    <cellStyle name="Price List Descr Italic" xfId="3155" xr:uid="{7F6E3689-AEDD-4FB5-9179-6B099EF11C8E}"/>
    <cellStyle name="Price List Disco Header" xfId="3156" xr:uid="{C066F419-F83F-4A87-A3CB-6AE3B64F8689}"/>
    <cellStyle name="Price List Heading 1" xfId="3157" xr:uid="{EC86335D-8989-4106-B561-583644387232}"/>
    <cellStyle name="Price List Heading-Main" xfId="3158" xr:uid="{5E20E439-97DB-4273-A288-92CADFEA87A1}"/>
    <cellStyle name="Price List Heading-P/L" xfId="3159" xr:uid="{784676D8-2AD5-41A2-90D6-91A56A2A39FB}"/>
    <cellStyle name="Price List P/N" xfId="3160" xr:uid="{26E589D3-03BD-4CFD-8778-9325D4987805}"/>
    <cellStyle name="Price List Price" xfId="3161" xr:uid="{CEC531EC-EF7E-4F25-85DF-9D5BCEADDA1B}"/>
    <cellStyle name="Price List Repl Product" xfId="3162" xr:uid="{5AC90ACF-3077-4DA2-9A50-40EF625F4D70}"/>
    <cellStyle name="Rate" xfId="3163" xr:uid="{0EE0AB60-3554-48C5-BCCF-4EEB4FA3C27B}"/>
    <cellStyle name="RateBold" xfId="3164" xr:uid="{BAA437A6-9735-4F8B-88CD-519F0C2F39E1}"/>
    <cellStyle name="Red" xfId="3165" xr:uid="{4EE608E5-13B5-4510-8F8E-7A0E6F8EF848}"/>
    <cellStyle name="RevList" xfId="3166" xr:uid="{F80D7DE0-4265-4407-83FB-C40CE6B639C4}"/>
    <cellStyle name="Rs" xfId="3167" xr:uid="{602634A4-840A-4E3A-973A-5E6E092654EC}"/>
    <cellStyle name="Rs.00" xfId="3168" xr:uid="{4C85FBC2-31CE-48CD-92EA-23D1F4DF899A}"/>
    <cellStyle name="Rupees" xfId="3169" xr:uid="{4AE300CA-C125-4CF9-8956-1EDF25ACD69F}"/>
    <cellStyle name="Section Title" xfId="3170" xr:uid="{890B0F2A-9D48-41AE-82EA-CC1B71B60BB4}"/>
    <cellStyle name="Sledovaný hypertextový odkaz" xfId="3171" xr:uid="{36D990CF-A6CA-4F44-87CF-98B790ABB555}"/>
    <cellStyle name="Sledovaný hypertextový odkaz 10" xfId="3172" xr:uid="{71E8DDD7-C5F4-48F3-B637-425F4CB59292}"/>
    <cellStyle name="Sledovaný hypertextový odkaz 11" xfId="3173" xr:uid="{9E2FAEC4-663C-48BA-81B2-903F080181D0}"/>
    <cellStyle name="Sledovaný hypertextový odkaz 12" xfId="3174" xr:uid="{B054BBF3-340B-48B6-9F94-A3610C04777F}"/>
    <cellStyle name="Sledovaný hypertextový odkaz 13" xfId="3175" xr:uid="{6E5E3AF4-C442-40A2-9B13-DB2B6069D0EE}"/>
    <cellStyle name="Sledovaný hypertextový odkaz 14" xfId="3176" xr:uid="{DF50D00B-ECD0-4870-90E4-BE31280F314F}"/>
    <cellStyle name="Sledovaný hypertextový odkaz 15" xfId="3177" xr:uid="{D7E4881F-42EA-4686-83A2-87BEF44C9DBB}"/>
    <cellStyle name="Sledovaný hypertextový odkaz 16" xfId="3178" xr:uid="{B1AA298F-6F61-44C5-AB90-B1B09C4371EB}"/>
    <cellStyle name="Sledovaný hypertextový odkaz 17" xfId="3179" xr:uid="{8BBAFEB7-9E14-4303-AD55-3E31D6B5FF39}"/>
    <cellStyle name="Sledovaný hypertextový odkaz 18" xfId="3180" xr:uid="{49F907B3-EF95-4CDE-AD31-16D5D0A3E62E}"/>
    <cellStyle name="Sledovaný hypertextový odkaz 19" xfId="3181" xr:uid="{C7C54A9A-4F22-4070-ADB2-C5BB4DEA1410}"/>
    <cellStyle name="Sledovaný hypertextový odkaz 2" xfId="3182" xr:uid="{B6B8391A-9F76-4024-953B-8F212EC01C28}"/>
    <cellStyle name="Sledovaný hypertextový odkaz 3" xfId="3183" xr:uid="{98012040-FF67-4F42-B3F5-C3DB1538CF73}"/>
    <cellStyle name="Sledovaný hypertextový odkaz 4" xfId="3184" xr:uid="{08446672-E920-4EF6-B554-2B91C519C513}"/>
    <cellStyle name="Sledovaný hypertextový odkaz 5" xfId="3185" xr:uid="{5BDC6609-877D-4F64-B7F9-BE0B7853AC58}"/>
    <cellStyle name="Sledovaný hypertextový odkaz 6" xfId="3186" xr:uid="{04BB32FE-5426-4D43-B4D9-AD9A1EE7274E}"/>
    <cellStyle name="Sledovaný hypertextový odkaz 7" xfId="3187" xr:uid="{A0C45AB5-F11A-4BE7-96E5-460A7990012F}"/>
    <cellStyle name="Sledovaný hypertextový odkaz 8" xfId="3188" xr:uid="{D3D6B8A6-9043-4607-A8BA-AE0E2B55E564}"/>
    <cellStyle name="Sledovaný hypertextový odkaz 9" xfId="3189" xr:uid="{0F37B04C-8175-44F9-906A-FA253443D2A3}"/>
    <cellStyle name="Sledovaný hypertextový odkaz_Cost_appraisal_Aliens_FPS" xfId="3190" xr:uid="{545C5BCC-6079-4335-932C-3B7CB9415DA0}"/>
    <cellStyle name="SPOl" xfId="3191" xr:uid="{0B45E98C-88DC-4FA2-A46E-515B7E8C66FF}"/>
    <cellStyle name="Standard_aktuell" xfId="3192" xr:uid="{F64EFB76-24FE-4B1A-9CA6-C5601177DDC7}"/>
    <cellStyle name="Style 1" xfId="3193" xr:uid="{29532003-0C56-4239-99A8-BB5CB3903316}"/>
    <cellStyle name="Style 1 2" xfId="3194" xr:uid="{64CBB3F4-CFF2-4D7C-AD4D-8E7C3FDCC1FC}"/>
    <cellStyle name="subhead" xfId="3195" xr:uid="{055CB1DC-C2B8-4280-A37E-4332D80E8D8B}"/>
    <cellStyle name="Subtitle" xfId="3196" xr:uid="{2438683D-AAF1-45CC-A351-E56F40692EC8}"/>
    <cellStyle name="Subtotal" xfId="3197" xr:uid="{3F0F2502-8BA0-4CCB-A16D-75476D2CD786}"/>
    <cellStyle name="sum" xfId="3198" xr:uid="{69DA2949-4E11-4BAB-BC6F-4D06225B21D5}"/>
    <cellStyle name="sum8" xfId="3199" xr:uid="{9885CAC7-2E50-47EB-B90C-90CD42DCC588}"/>
    <cellStyle name="Summary_back" xfId="3200" xr:uid="{A048FFE3-8CA5-445F-81D2-0B9C9B718DA8}"/>
    <cellStyle name="Text Indent A" xfId="3201" xr:uid="{BD4F015D-6582-4C45-BED5-F49410B0059B}"/>
    <cellStyle name="Text Indent B" xfId="3202" xr:uid="{03EA98B3-B0BD-428F-A6B3-998839035A0E}"/>
    <cellStyle name="Text Indent C" xfId="3203" xr:uid="{393C6A5E-5E76-416C-A639-1F8B255FCC06}"/>
    <cellStyle name="Times New Roman" xfId="3204" xr:uid="{4B1A0EA8-576A-4DB2-955C-9AACE9882BFC}"/>
    <cellStyle name="Title 10" xfId="3205" xr:uid="{6913CE5F-E960-48E5-8505-E9697077B8C7}"/>
    <cellStyle name="Title 11" xfId="3206" xr:uid="{6F9FC1FB-FB40-488E-9E49-6A1391530030}"/>
    <cellStyle name="Title 12" xfId="3207" xr:uid="{347E84D8-4676-496F-9415-941C98F99466}"/>
    <cellStyle name="Title 13" xfId="3208" xr:uid="{BC0A3C37-4BAA-4D49-8A6C-20548A623A8C}"/>
    <cellStyle name="Title 14" xfId="3209" xr:uid="{88CA6B6B-EBD3-41E3-A299-B00D587DDC11}"/>
    <cellStyle name="Title 15" xfId="3210" xr:uid="{EECE6924-511C-475B-861B-62D35082D971}"/>
    <cellStyle name="Title 16" xfId="3211" xr:uid="{C0AC758D-4559-4587-96F1-6384AE9F39F9}"/>
    <cellStyle name="Title 17" xfId="3212" xr:uid="{43F3A2DC-22EE-40EB-9897-8DBEEBDDACE4}"/>
    <cellStyle name="Title 18" xfId="3213" xr:uid="{63D156EA-7000-4FA6-8830-BA368B4D715E}"/>
    <cellStyle name="Title 19" xfId="3214" xr:uid="{0903A367-7D13-4F2D-A251-3F5387523832}"/>
    <cellStyle name="Title 2" xfId="3215" xr:uid="{D865C166-3E5E-4F7C-BB89-363F2E3790CF}"/>
    <cellStyle name="Title 2 10" xfId="3216" xr:uid="{E758996D-8D52-4B68-BD05-502A2D389132}"/>
    <cellStyle name="Title 2 11" xfId="3217" xr:uid="{C9A478ED-32D6-4E9A-B16F-2D5A26C174B8}"/>
    <cellStyle name="Title 2 12" xfId="3218" xr:uid="{A248C6BD-54C0-40AF-982D-C28F22AC0A22}"/>
    <cellStyle name="Title 2 13" xfId="3219" xr:uid="{B210A0EE-B5CB-475D-BE81-06E1814C3064}"/>
    <cellStyle name="Title 2 14" xfId="3220" xr:uid="{EA402E2F-1EBD-41AF-89F4-6895566EA705}"/>
    <cellStyle name="Title 2 15" xfId="3221" xr:uid="{691C2298-5543-4A9A-8C34-C4EC37E7C6EA}"/>
    <cellStyle name="Title 2 16" xfId="3222" xr:uid="{57254ECA-EDF0-4768-BE44-5EB8401A1A23}"/>
    <cellStyle name="Title 2 17" xfId="3223" xr:uid="{48041E50-4E07-4A4B-88FA-D21420AA6369}"/>
    <cellStyle name="Title 2 18" xfId="3224" xr:uid="{FC583BF1-B10D-48C8-BC48-29FAD42B73D3}"/>
    <cellStyle name="Title 2 19" xfId="3225" xr:uid="{632F7733-1331-4B92-BB4D-20D97E214500}"/>
    <cellStyle name="Title 2 2" xfId="3226" xr:uid="{9A04F1C2-727C-4CB7-96BC-6B1393C35831}"/>
    <cellStyle name="Title 2 20" xfId="3227" xr:uid="{BBF2BD79-4BA3-4056-8E0B-D3B9BB9FA035}"/>
    <cellStyle name="Title 2 21" xfId="3228" xr:uid="{86D75F4B-5DC7-43A7-8A1C-64AC021772AC}"/>
    <cellStyle name="Title 2 22" xfId="3229" xr:uid="{612D41EC-061B-4F2F-AD6B-22D6D73A433B}"/>
    <cellStyle name="Title 2 3" xfId="3230" xr:uid="{E7DFE1D0-898A-4977-B625-3542C05035F9}"/>
    <cellStyle name="Title 2 4" xfId="3231" xr:uid="{46A3CF8B-A6E1-4A46-89AE-0493ECF1BA71}"/>
    <cellStyle name="Title 2 5" xfId="3232" xr:uid="{21ED3D1B-0133-4AA5-8103-E9AD2DF8D88B}"/>
    <cellStyle name="Title 2 6" xfId="3233" xr:uid="{FC4E9AB1-67C9-4252-A625-D16D3113738A}"/>
    <cellStyle name="Title 2 7" xfId="3234" xr:uid="{61384AFD-AFD3-45EB-ABD5-FF1DD174EDCB}"/>
    <cellStyle name="Title 2 8" xfId="3235" xr:uid="{D520C516-9383-4FE0-B47C-018051A41FF9}"/>
    <cellStyle name="Title 2 9" xfId="3236" xr:uid="{9575D1C4-C831-45EC-AF58-0F74B514F7BC}"/>
    <cellStyle name="Title 20" xfId="3237" xr:uid="{20CD81A5-72AB-4D7C-86DF-7E9698A17CBD}"/>
    <cellStyle name="Title 21" xfId="3238" xr:uid="{D066EE92-1E73-46B7-8854-F1F2525F5D56}"/>
    <cellStyle name="Title 22" xfId="3239" xr:uid="{621F3CDE-9E7D-4713-B1E4-14DC673F551C}"/>
    <cellStyle name="Title 23" xfId="3240" xr:uid="{EB08828A-2E2E-45E2-89DF-98A91616CE78}"/>
    <cellStyle name="Title 24" xfId="3241" xr:uid="{9A65170B-85DE-4E94-8C95-4ECC960F481E}"/>
    <cellStyle name="Title 25" xfId="3242" xr:uid="{6F288C18-58A5-425A-B4C6-EF5D915B45E7}"/>
    <cellStyle name="Title 26" xfId="3243" xr:uid="{768AA0C0-BC01-438F-90CC-267D1082CEBE}"/>
    <cellStyle name="Title 27" xfId="3244" xr:uid="{85C97637-F412-4F21-9C5E-EEE4065252AC}"/>
    <cellStyle name="Title 28" xfId="3245" xr:uid="{5C7CDD3B-849A-4F4B-91E4-B79EE67ECCD8}"/>
    <cellStyle name="Title 3" xfId="3246" xr:uid="{A6207D5D-3C81-4FD4-81F5-3F341A8C10BF}"/>
    <cellStyle name="Title 4" xfId="3247" xr:uid="{FCCCAAE7-2A21-48D0-825A-37B5A9C0A915}"/>
    <cellStyle name="Title 5" xfId="3248" xr:uid="{EC991E33-4504-428B-B6DB-E4A9445719C1}"/>
    <cellStyle name="Title 6" xfId="3249" xr:uid="{60E25B72-6B69-4B34-83D2-82D6408D325C}"/>
    <cellStyle name="Title 7" xfId="3250" xr:uid="{E1FC63CA-8BA9-4FC8-AF3C-FE23379DD3F5}"/>
    <cellStyle name="Title 8" xfId="3251" xr:uid="{69988687-73F1-44B4-97A0-C6A19E15F108}"/>
    <cellStyle name="Title 9" xfId="3252" xr:uid="{96418D92-E549-430A-A4F5-3D47A6A18A68}"/>
    <cellStyle name="Title Row" xfId="3253" xr:uid="{D572ECA6-FE53-422D-B134-829C9A23923E}"/>
    <cellStyle name="Total 10" xfId="3254" xr:uid="{427504A0-C58B-471C-9E06-E7BFE53FD5A7}"/>
    <cellStyle name="Total 11" xfId="3255" xr:uid="{469219E2-6BBB-4674-BBA4-8CFDE9B97940}"/>
    <cellStyle name="Total 12" xfId="3256" xr:uid="{3241BD76-47FE-4612-83D4-E9F0D1F33958}"/>
    <cellStyle name="Total 13" xfId="3257" xr:uid="{72C0449B-950B-43AE-94F7-17C88AE047D0}"/>
    <cellStyle name="Total 14" xfId="3258" xr:uid="{D6F28AEE-FC0A-4B46-99BE-75E29D68B1A7}"/>
    <cellStyle name="Total 15" xfId="3259" xr:uid="{E4D85810-691A-42DD-9EAE-2188328A1706}"/>
    <cellStyle name="Total 16" xfId="3260" xr:uid="{60ACD63E-42C0-48A4-B9FD-1BDEB6D088D6}"/>
    <cellStyle name="Total 17" xfId="3261" xr:uid="{1E8CD853-E079-4821-A891-3724B66DD96C}"/>
    <cellStyle name="Total 18" xfId="3262" xr:uid="{81A37F2E-E226-4223-91CD-6765CFB080D8}"/>
    <cellStyle name="Total 19" xfId="3263" xr:uid="{0E2FA0BD-478A-46E7-BD9D-AE7B0737F4A0}"/>
    <cellStyle name="Total 2" xfId="3264" xr:uid="{3CB4C574-55FF-4C57-A778-98FAECCCA24B}"/>
    <cellStyle name="Total 2 10" xfId="3265" xr:uid="{EC2FB0FD-F7AE-4293-8B7B-AD0E4C7EFAEB}"/>
    <cellStyle name="Total 2 11" xfId="3266" xr:uid="{FBCA3723-6156-4C51-9B34-208E8D96008C}"/>
    <cellStyle name="Total 2 12" xfId="3267" xr:uid="{AE7DB34C-7826-4D6A-B409-F51B18E31797}"/>
    <cellStyle name="Total 2 13" xfId="3268" xr:uid="{97311FEC-6435-4D3D-8FA5-4E6051431FD5}"/>
    <cellStyle name="Total 2 14" xfId="3269" xr:uid="{E8AF5011-6142-4E2B-9435-4BD2D74F9458}"/>
    <cellStyle name="Total 2 15" xfId="3270" xr:uid="{2CF7E63B-D1C7-4565-B0AF-ADDD18B1D991}"/>
    <cellStyle name="Total 2 16" xfId="3271" xr:uid="{A9CAF3E0-5494-4FBB-89B9-FA2B5B4FBE00}"/>
    <cellStyle name="Total 2 17" xfId="3272" xr:uid="{BC964574-F59D-4B6B-A018-D8BF0D287343}"/>
    <cellStyle name="Total 2 18" xfId="3273" xr:uid="{6A865EA3-2129-4E9B-90F2-D4753771FC98}"/>
    <cellStyle name="Total 2 19" xfId="3274" xr:uid="{506D9DF9-F56D-4325-9A4C-217BEE3AA38D}"/>
    <cellStyle name="Total 2 2" xfId="3275" xr:uid="{29174AB1-D5C3-4E1D-B5E0-74AA5C42556D}"/>
    <cellStyle name="Total 2 20" xfId="3276" xr:uid="{3FE984AD-6B8B-4F06-A20D-A0B01435DA0E}"/>
    <cellStyle name="Total 2 21" xfId="3277" xr:uid="{1109BA8B-80C8-49D9-987D-FEEF67D96A88}"/>
    <cellStyle name="Total 2 22" xfId="3278" xr:uid="{8B074285-4245-4C0B-B917-C3611BA824E6}"/>
    <cellStyle name="Total 2 3" xfId="3279" xr:uid="{8C4745B1-F666-486B-9E61-F4E9A6C30FAB}"/>
    <cellStyle name="Total 2 4" xfId="3280" xr:uid="{1B4E0CAF-5287-45AA-BCAD-CFFF5F73B7EE}"/>
    <cellStyle name="Total 2 5" xfId="3281" xr:uid="{7C9B48A7-658A-4C3F-B67C-E649895EB7BF}"/>
    <cellStyle name="Total 2 6" xfId="3282" xr:uid="{486ADF90-320F-4460-94C9-C732A37CEDFF}"/>
    <cellStyle name="Total 2 7" xfId="3283" xr:uid="{5BC6CE6D-2FDF-4EA1-943C-BF3E5536A17B}"/>
    <cellStyle name="Total 2 8" xfId="3284" xr:uid="{2DEEDBAE-2A0C-46E0-9D53-7EBE956BD524}"/>
    <cellStyle name="Total 2 9" xfId="3285" xr:uid="{9C4A0ADC-A7FF-4080-9DD4-9B4AB02F88F5}"/>
    <cellStyle name="Total 2_Bill-20_1" xfId="3286" xr:uid="{815B0B52-478B-45CA-8AD5-18D6FCABD910}"/>
    <cellStyle name="Total 20" xfId="3287" xr:uid="{39DAE70F-559A-40B1-84DD-BB54575AFF6C}"/>
    <cellStyle name="Total 21" xfId="3288" xr:uid="{BE677E69-BB0C-4D3E-9281-B95890674B5E}"/>
    <cellStyle name="Total 22" xfId="3289" xr:uid="{FE47023B-D8F5-4525-AB10-B2658C80B603}"/>
    <cellStyle name="Total 23" xfId="3290" xr:uid="{7943DFDB-269C-409F-B685-978A9C7A05D7}"/>
    <cellStyle name="Total 24" xfId="3291" xr:uid="{7AF07731-C850-4DE1-89CA-AFCD94D96EA6}"/>
    <cellStyle name="Total 25" xfId="3292" xr:uid="{DA6645BB-B29F-46DB-9A73-291DEA7D849E}"/>
    <cellStyle name="Total 26" xfId="3293" xr:uid="{5C665429-FE1F-4744-8642-029F9AEB71E2}"/>
    <cellStyle name="Total 27" xfId="3294" xr:uid="{CC9B53D0-FAC6-4663-B580-F77EB243EAE9}"/>
    <cellStyle name="Total 28" xfId="3295" xr:uid="{C368930A-48F6-46E8-8409-B462D6411EFA}"/>
    <cellStyle name="Total 3" xfId="3296" xr:uid="{08E910C0-C42B-4EDD-96C9-84A2F62F95CA}"/>
    <cellStyle name="Total 4" xfId="3297" xr:uid="{2A18E89C-6DF1-4052-A601-4CDCFE5B2162}"/>
    <cellStyle name="Total 5" xfId="3298" xr:uid="{AACD577B-C1D1-461A-9917-D89BBCA6DBEF}"/>
    <cellStyle name="Total 6" xfId="3299" xr:uid="{800A8694-7602-47DA-B3A5-0533DFEF73D5}"/>
    <cellStyle name="Total 7" xfId="3300" xr:uid="{A19CFA00-062F-44D9-9595-2D539B24B16C}"/>
    <cellStyle name="Total 8" xfId="3301" xr:uid="{C73E3E12-0BBF-4371-B131-935CD3A24EA9}"/>
    <cellStyle name="Total 9" xfId="3302" xr:uid="{9AA8AE47-6BF4-49F4-B5C0-33D2D26B6474}"/>
    <cellStyle name="totalbold" xfId="3303" xr:uid="{B0D5CDCC-0ED1-44E7-8D8F-EB776CA507B9}"/>
    <cellStyle name="Tusental (0)_pldt" xfId="3304" xr:uid="{61D1E657-8DDF-4E49-8108-0C79BC8FFAA2}"/>
    <cellStyle name="Tusental_pldt" xfId="3305" xr:uid="{66BB54BC-4054-4F88-9DCF-9906853D26E4}"/>
    <cellStyle name="uni" xfId="3306" xr:uid="{9DA1EF3A-9A42-4158-82A7-F58D6911A579}"/>
    <cellStyle name="Unit" xfId="3307" xr:uid="{0755DE12-4353-4460-B774-A9A6393D0AEF}"/>
    <cellStyle name="v" xfId="3308" xr:uid="{E7BC2FEE-7E3F-4082-BDB7-66380FFD547F}"/>
    <cellStyle name="v_20080929_Costplan V7 Final" xfId="3309" xr:uid="{25930406-9053-4FB3-9A50-1F1B9502E8D8}"/>
    <cellStyle name="v_APPENDIX-1-29-04-09" xfId="3310" xr:uid="{17217AB7-9B09-431B-B8E1-2893E1147651}"/>
    <cellStyle name="v_APPENDIX-1-29-04-09_SPEC" xfId="3311" xr:uid="{167980B5-D7B2-41AB-9819-28C4A52D9BC9}"/>
    <cellStyle name="v_COST APPRAISAL(Intial Vs Revised" xfId="3312" xr:uid="{8A6F1CC7-4434-47CE-9B63-70B4C109AD94}"/>
    <cellStyle name="v_COST DATA BASE-RATE ANALYSIS-SHELL &amp; CORE" xfId="3313" xr:uid="{5F8CD289-ED36-46CA-8709-427AC1777326}"/>
    <cellStyle name="v_COST_APPRAISAL-SPA BUILDINGS 14.10.08" xfId="3314" xr:uid="{2B0C94E9-B68F-46D7-93CD-A23F909B0486}"/>
    <cellStyle name="v_EXCLUSIONS" xfId="3315" xr:uid="{BBE83F93-4BD6-40EE-A191-A6D8F0A2E39A}"/>
    <cellStyle name="v_EXCLUSIONS_SPEC" xfId="3316" xr:uid="{14AD661A-C68F-4592-9A87-5A2C3B8649DA}"/>
    <cellStyle name="v_RATE-ANALYSIS-FINISHES FOR APARNA KANOPY" xfId="3317" xr:uid="{B72C2D3E-AC74-4FD0-AD92-EAB88C635639}"/>
    <cellStyle name="v_ROAD ESTIMATE" xfId="3318" xr:uid="{6D45309D-6B19-434E-BED6-A7765EF353DC}"/>
    <cellStyle name="v_SNC Quantities-Coefficients check" xfId="3319" xr:uid="{97CFFD8E-CE13-4C20-8161-12F2E50AD93A}"/>
    <cellStyle name="Valuta (0)_laroux" xfId="3320" xr:uid="{7616E1CF-054B-4D7D-B624-1DD79E79EC12}"/>
    <cellStyle name="Valuta_laroux" xfId="3321" xr:uid="{B8F54612-5A84-407A-BDEA-706E39115ACA}"/>
    <cellStyle name="version" xfId="3322" xr:uid="{10DA487B-7486-4531-95AA-A3AF00565D30}"/>
    <cellStyle name="Währung [0]_RESULTS" xfId="3323" xr:uid="{614B42C1-B2F3-495A-A851-C1B5E9C81B1E}"/>
    <cellStyle name="Währung_RESULTS" xfId="3324" xr:uid="{AEE48C41-FEB4-42C4-A83F-DCE63B863B8E}"/>
    <cellStyle name="Warning Text 10" xfId="3325" xr:uid="{F963DE68-C3F1-4EFA-B013-3623C3271C3A}"/>
    <cellStyle name="Warning Text 11" xfId="3326" xr:uid="{8B806CDF-043A-41D1-B990-B26F5BE287D8}"/>
    <cellStyle name="Warning Text 12" xfId="3327" xr:uid="{0B1C5702-AA81-4767-9BC4-A910D9A04C1F}"/>
    <cellStyle name="Warning Text 13" xfId="3328" xr:uid="{057AA187-9C42-4935-9ED3-F1AAEF842CCE}"/>
    <cellStyle name="Warning Text 14" xfId="3329" xr:uid="{1BA41A25-8DAC-4FBE-AE20-26C2B4D7FF7D}"/>
    <cellStyle name="Warning Text 15" xfId="3330" xr:uid="{A370279E-7F69-4568-80DC-8F71C309293A}"/>
    <cellStyle name="Warning Text 16" xfId="3331" xr:uid="{A762CEC4-3A7D-4B87-AFE4-68FD5628449C}"/>
    <cellStyle name="Warning Text 17" xfId="3332" xr:uid="{EE1E4997-1180-4B51-8D8D-5DDB3A5C0CD2}"/>
    <cellStyle name="Warning Text 18" xfId="3333" xr:uid="{1F5B8D6B-7158-4865-A126-B62007468939}"/>
    <cellStyle name="Warning Text 19" xfId="3334" xr:uid="{27FD8C6A-E0AE-4B79-80AD-7A4D8A38D3F0}"/>
    <cellStyle name="Warning Text 2" xfId="3335" xr:uid="{33F5FD82-D49A-497C-B458-5DF399DFC390}"/>
    <cellStyle name="Warning Text 2 10" xfId="3336" xr:uid="{13568237-9DAD-48BD-B4C6-C2F2CE35D528}"/>
    <cellStyle name="Warning Text 2 11" xfId="3337" xr:uid="{2E15E68B-0E1C-411F-B580-D8DA0F8ADE8B}"/>
    <cellStyle name="Warning Text 2 12" xfId="3338" xr:uid="{02A39E51-1677-44FA-873A-096515C7E024}"/>
    <cellStyle name="Warning Text 2 13" xfId="3339" xr:uid="{B5065227-B870-4634-A72F-B08C8DFB68D1}"/>
    <cellStyle name="Warning Text 2 14" xfId="3340" xr:uid="{4E2938D0-64E5-4524-8B01-3135AC466C94}"/>
    <cellStyle name="Warning Text 2 15" xfId="3341" xr:uid="{770A3081-BEC9-4CDE-AF47-DCB556AC865A}"/>
    <cellStyle name="Warning Text 2 16" xfId="3342" xr:uid="{4FC62EB4-C65A-4DC3-BE04-5A02CA7BB993}"/>
    <cellStyle name="Warning Text 2 17" xfId="3343" xr:uid="{FA23E7A5-0D68-4C65-9729-F8F2FB93C10D}"/>
    <cellStyle name="Warning Text 2 18" xfId="3344" xr:uid="{F2BE5A2A-1B3A-4F43-9A32-D0A1B3BAA8F6}"/>
    <cellStyle name="Warning Text 2 19" xfId="3345" xr:uid="{29C8A14B-CB65-48DD-8C3D-FD5B0FB5DCC8}"/>
    <cellStyle name="Warning Text 2 2" xfId="3346" xr:uid="{26133A44-0B82-4790-BB2E-D423F030ACE7}"/>
    <cellStyle name="Warning Text 2 20" xfId="3347" xr:uid="{5211513A-FAE8-44B5-BCCB-A0E7B951E504}"/>
    <cellStyle name="Warning Text 2 21" xfId="3348" xr:uid="{AFD9E15F-472A-40F4-ACC4-E4EC1ACB21D1}"/>
    <cellStyle name="Warning Text 2 22" xfId="3349" xr:uid="{E4E85F18-0F83-4085-9C64-FEA06DE255B0}"/>
    <cellStyle name="Warning Text 2 3" xfId="3350" xr:uid="{4A0F8AD1-0934-4C88-908B-5DF65E6D71CA}"/>
    <cellStyle name="Warning Text 2 4" xfId="3351" xr:uid="{817873A6-163C-481F-8AD7-AE8A70523024}"/>
    <cellStyle name="Warning Text 2 5" xfId="3352" xr:uid="{18E93585-6E69-4A6E-99BA-7037AD2BE906}"/>
    <cellStyle name="Warning Text 2 6" xfId="3353" xr:uid="{C5209788-012A-41F7-B802-1A4B486E116E}"/>
    <cellStyle name="Warning Text 2 7" xfId="3354" xr:uid="{146FC817-D4A0-44C3-AC00-7BB7F42139DC}"/>
    <cellStyle name="Warning Text 2 8" xfId="3355" xr:uid="{250E8DFD-CE0E-4845-BA07-5C0ADC740C29}"/>
    <cellStyle name="Warning Text 2 9" xfId="3356" xr:uid="{6A3BF484-58BA-459E-A63A-D8E94DA2655D}"/>
    <cellStyle name="Warning Text 20" xfId="3357" xr:uid="{2992B419-68BB-4BC2-8EFE-A3B76526BEA5}"/>
    <cellStyle name="Warning Text 21" xfId="3358" xr:uid="{B8898B33-8A48-48B7-BD5B-0EDAD07A7E76}"/>
    <cellStyle name="Warning Text 22" xfId="3359" xr:uid="{6BD02DF0-C84F-41DB-938A-1BF247D8C50C}"/>
    <cellStyle name="Warning Text 23" xfId="3360" xr:uid="{053F9331-A572-475F-8EFC-5C806CD99165}"/>
    <cellStyle name="Warning Text 24" xfId="3361" xr:uid="{E5F1CE1B-5291-47E5-B580-05863994C77E}"/>
    <cellStyle name="Warning Text 25" xfId="3362" xr:uid="{2F9C90EA-ED36-4775-9A00-B9C86C7EFBFF}"/>
    <cellStyle name="Warning Text 26" xfId="3363" xr:uid="{C4653BD9-EE53-4C7E-AC21-7C41F9373E88}"/>
    <cellStyle name="Warning Text 27" xfId="3364" xr:uid="{8F998BEC-0506-41B6-AF0C-B7F9A204E5BC}"/>
    <cellStyle name="Warning Text 28" xfId="3365" xr:uid="{F2052828-90B5-45AD-8C29-6C532D70E7F8}"/>
    <cellStyle name="Warning Text 3" xfId="3366" xr:uid="{7EAAB2F1-A636-49D3-BE4E-98EA473FA7C6}"/>
    <cellStyle name="Warning Text 4" xfId="3367" xr:uid="{EF54C3DE-D327-465B-B9F9-664014FBB9E2}"/>
    <cellStyle name="Warning Text 5" xfId="3368" xr:uid="{CE14D12D-A755-4106-84BF-820303C519D5}"/>
    <cellStyle name="Warning Text 6" xfId="3369" xr:uid="{52AFDF9B-0EE0-436E-913B-04C523A81B4D}"/>
    <cellStyle name="Warning Text 7" xfId="3370" xr:uid="{30989F50-F4B7-4EE0-964A-EDD3448EC3A4}"/>
    <cellStyle name="Warning Text 8" xfId="3371" xr:uid="{2FDC534B-9DE4-41F9-8AE4-E35D2B370146}"/>
    <cellStyle name="Warning Text 9" xfId="3372" xr:uid="{ADF1AE45-9F7B-4030-A810-A930E38876C4}"/>
    <cellStyle name="똿뗦먛귟 [0.00]_PRODUCT DETAIL Q1" xfId="3373" xr:uid="{E16A3564-360F-44A8-9DDC-C9C2C63948E5}"/>
    <cellStyle name="똿뗦먛귟_PRODUCT DETAIL Q1" xfId="3374" xr:uid="{B1A85A5B-B538-42A8-9FA0-48A86C8896C8}"/>
    <cellStyle name="믅됞 [0.00]_PRODUCT DETAIL Q1" xfId="3375" xr:uid="{0ED8A9C5-B0E4-4E79-AC42-71269BFD7D11}"/>
    <cellStyle name="믅됞_PRODUCT DETAIL Q1" xfId="3376" xr:uid="{39DA4279-A4B5-4E96-9092-9927A593737E}"/>
    <cellStyle name="백분율_HOBONG" xfId="3377" xr:uid="{5D19C0B2-29FE-4664-BFBF-2992D27F1E87}"/>
    <cellStyle name="뷭?_BOOKSHIP" xfId="3378" xr:uid="{1B5603DF-B962-43A5-A1EB-334FE42294C6}"/>
    <cellStyle name="콤마 [0]_1202" xfId="3379" xr:uid="{A8DD2873-ED55-4FA5-9341-FD3A2FC9AB4A}"/>
    <cellStyle name="콤마_1202" xfId="3380" xr:uid="{302AB8CF-E787-4117-BE2D-EDCCFEE4B320}"/>
    <cellStyle name="통화 [0]_1202" xfId="3381" xr:uid="{36D5DB3C-30AD-4A83-B9E2-B580B477A851}"/>
    <cellStyle name="통화_1202" xfId="3382" xr:uid="{CE32C68D-6BA9-4E82-8FBB-C76CFDA60BEE}"/>
    <cellStyle name="표준_(정보부문)월별인원계획" xfId="3383" xr:uid="{FA6F97F9-A33D-4E29-A0A0-9A6A1C140FE1}"/>
    <cellStyle name="桁区切り [0.00]_0098 China Embassy AQ Summary" xfId="3384" xr:uid="{E350A65A-8FF8-478F-8B7C-39DD7ACFD513}"/>
    <cellStyle name="桁区切り_0098 China Embassy AQ Summary" xfId="3385" xr:uid="{4099FAA9-003A-45D6-8C1E-4C78A8D8BDC1}"/>
    <cellStyle name="標準_0098 China Embassy AQ Summary" xfId="3386" xr:uid="{6E9E4EED-6A60-4E48-A4F3-4A923CE775D8}"/>
    <cellStyle name="通貨 [0.00]_0098 China Embassy AQ Summary" xfId="3387" xr:uid="{E116E613-6590-4BC7-9ED5-046D8E2A90BF}"/>
    <cellStyle name="通貨_0098 China Embassy AQ Summary" xfId="3388" xr:uid="{41A98611-A214-46AB-9AD4-E32FDF9EB4B5}"/>
  </cellStyles>
  <dxfs count="0"/>
  <tableStyles count="0" defaultTableStyle="TableStyleMedium2" defaultPivotStyle="PivotStyleLight16"/>
  <colors>
    <mruColors>
      <color rgb="FFF7AA9D"/>
      <color rgb="FFFF5050"/>
      <color rgb="FFE719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2037080</xdr:colOff>
      <xdr:row>11</xdr:row>
      <xdr:rowOff>130605</xdr:rowOff>
    </xdr:from>
    <xdr:ext cx="346151" cy="77270"/>
    <xdr:pic>
      <xdr:nvPicPr>
        <xdr:cNvPr id="3" name="image2.jpeg">
          <a:extLst>
            <a:ext uri="{FF2B5EF4-FFF2-40B4-BE49-F238E27FC236}">
              <a16:creationId xmlns:a16="http://schemas.microsoft.com/office/drawing/2014/main" id="{71B31145-05ED-42AD-9FA1-EEE81BBD1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7080" y="3883455"/>
          <a:ext cx="346151" cy="77270"/>
        </a:xfrm>
        <a:prstGeom prst="rect">
          <a:avLst/>
        </a:prstGeom>
      </xdr:spPr>
    </xdr:pic>
    <xdr:clientData/>
  </xdr:oneCellAnchor>
  <xdr:oneCellAnchor>
    <xdr:from>
      <xdr:col>0</xdr:col>
      <xdr:colOff>2088260</xdr:colOff>
      <xdr:row>2</xdr:row>
      <xdr:rowOff>58247</xdr:rowOff>
    </xdr:from>
    <xdr:ext cx="476286" cy="267508"/>
    <xdr:pic>
      <xdr:nvPicPr>
        <xdr:cNvPr id="4" name="image3.jpeg">
          <a:extLst>
            <a:ext uri="{FF2B5EF4-FFF2-40B4-BE49-F238E27FC236}">
              <a16:creationId xmlns:a16="http://schemas.microsoft.com/office/drawing/2014/main" id="{F92F11F8-F7DC-40F6-A1A3-F0595FDC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8260" y="544022"/>
          <a:ext cx="476286" cy="267508"/>
        </a:xfrm>
        <a:prstGeom prst="rect">
          <a:avLst/>
        </a:prstGeom>
      </xdr:spPr>
    </xdr:pic>
    <xdr:clientData/>
  </xdr:oneCellAnchor>
  <xdr:oneCellAnchor>
    <xdr:from>
      <xdr:col>0</xdr:col>
      <xdr:colOff>2199639</xdr:colOff>
      <xdr:row>3</xdr:row>
      <xdr:rowOff>73276</xdr:rowOff>
    </xdr:from>
    <xdr:ext cx="201569" cy="264417"/>
    <xdr:pic>
      <xdr:nvPicPr>
        <xdr:cNvPr id="5" name="image4.jpeg">
          <a:extLst>
            <a:ext uri="{FF2B5EF4-FFF2-40B4-BE49-F238E27FC236}">
              <a16:creationId xmlns:a16="http://schemas.microsoft.com/office/drawing/2014/main" id="{DED0B469-E695-4B81-8C36-647B5079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9639" y="892426"/>
          <a:ext cx="201569" cy="264417"/>
        </a:xfrm>
        <a:prstGeom prst="rect">
          <a:avLst/>
        </a:prstGeom>
      </xdr:spPr>
    </xdr:pic>
    <xdr:clientData/>
  </xdr:oneCellAnchor>
  <xdr:oneCellAnchor>
    <xdr:from>
      <xdr:col>0</xdr:col>
      <xdr:colOff>2006726</xdr:colOff>
      <xdr:row>9</xdr:row>
      <xdr:rowOff>29516</xdr:rowOff>
    </xdr:from>
    <xdr:ext cx="383824" cy="243788"/>
    <xdr:pic>
      <xdr:nvPicPr>
        <xdr:cNvPr id="6" name="image5.jpeg">
          <a:extLst>
            <a:ext uri="{FF2B5EF4-FFF2-40B4-BE49-F238E27FC236}">
              <a16:creationId xmlns:a16="http://schemas.microsoft.com/office/drawing/2014/main" id="{3DC48807-CF51-4DCD-9BDC-AB9F19D8C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726" y="3153716"/>
          <a:ext cx="383824" cy="243788"/>
        </a:xfrm>
        <a:prstGeom prst="rect">
          <a:avLst/>
        </a:prstGeom>
      </xdr:spPr>
    </xdr:pic>
    <xdr:clientData/>
  </xdr:oneCellAnchor>
  <xdr:oneCellAnchor>
    <xdr:from>
      <xdr:col>0</xdr:col>
      <xdr:colOff>2035936</xdr:colOff>
      <xdr:row>6</xdr:row>
      <xdr:rowOff>108323</xdr:rowOff>
    </xdr:from>
    <xdr:ext cx="565401" cy="226396"/>
    <xdr:pic>
      <xdr:nvPicPr>
        <xdr:cNvPr id="7" name="image6.jpeg">
          <a:extLst>
            <a:ext uri="{FF2B5EF4-FFF2-40B4-BE49-F238E27FC236}">
              <a16:creationId xmlns:a16="http://schemas.microsoft.com/office/drawing/2014/main" id="{8D1B53D3-FDA4-4FAE-83B5-B98463B15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5936" y="2060948"/>
          <a:ext cx="565401" cy="226396"/>
        </a:xfrm>
        <a:prstGeom prst="rect">
          <a:avLst/>
        </a:prstGeom>
      </xdr:spPr>
    </xdr:pic>
    <xdr:clientData/>
  </xdr:oneCellAnchor>
  <xdr:oneCellAnchor>
    <xdr:from>
      <xdr:col>0</xdr:col>
      <xdr:colOff>2219705</xdr:colOff>
      <xdr:row>8</xdr:row>
      <xdr:rowOff>67165</xdr:rowOff>
    </xdr:from>
    <xdr:ext cx="115489" cy="298152"/>
    <xdr:pic>
      <xdr:nvPicPr>
        <xdr:cNvPr id="8" name="image7.jpeg">
          <a:extLst>
            <a:ext uri="{FF2B5EF4-FFF2-40B4-BE49-F238E27FC236}">
              <a16:creationId xmlns:a16="http://schemas.microsoft.com/office/drawing/2014/main" id="{CF812C59-0DBD-4991-B6CB-1A8B4C6B4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705" y="2800840"/>
          <a:ext cx="115489" cy="298152"/>
        </a:xfrm>
        <a:prstGeom prst="rect">
          <a:avLst/>
        </a:prstGeom>
      </xdr:spPr>
    </xdr:pic>
    <xdr:clientData/>
  </xdr:oneCellAnchor>
  <xdr:oneCellAnchor>
    <xdr:from>
      <xdr:col>0</xdr:col>
      <xdr:colOff>2078100</xdr:colOff>
      <xdr:row>10</xdr:row>
      <xdr:rowOff>39597</xdr:rowOff>
    </xdr:from>
    <xdr:ext cx="286388" cy="278791"/>
    <xdr:pic>
      <xdr:nvPicPr>
        <xdr:cNvPr id="9" name="image8.jpeg">
          <a:extLst>
            <a:ext uri="{FF2B5EF4-FFF2-40B4-BE49-F238E27FC236}">
              <a16:creationId xmlns:a16="http://schemas.microsoft.com/office/drawing/2014/main" id="{5DB9842E-229A-453D-B524-6FAA4809A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8100" y="3478122"/>
          <a:ext cx="286388" cy="278791"/>
        </a:xfrm>
        <a:prstGeom prst="rect">
          <a:avLst/>
        </a:prstGeom>
      </xdr:spPr>
    </xdr:pic>
    <xdr:clientData/>
  </xdr:oneCellAnchor>
  <xdr:oneCellAnchor>
    <xdr:from>
      <xdr:col>0</xdr:col>
      <xdr:colOff>2109469</xdr:colOff>
      <xdr:row>13</xdr:row>
      <xdr:rowOff>46312</xdr:rowOff>
    </xdr:from>
    <xdr:ext cx="202492" cy="363369"/>
    <xdr:pic>
      <xdr:nvPicPr>
        <xdr:cNvPr id="10" name="image9.jpeg">
          <a:extLst>
            <a:ext uri="{FF2B5EF4-FFF2-40B4-BE49-F238E27FC236}">
              <a16:creationId xmlns:a16="http://schemas.microsoft.com/office/drawing/2014/main" id="{D6EBC6F4-FCA2-475F-AB2F-F7361D243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469" y="4446862"/>
          <a:ext cx="202492" cy="363369"/>
        </a:xfrm>
        <a:prstGeom prst="rect">
          <a:avLst/>
        </a:prstGeom>
      </xdr:spPr>
    </xdr:pic>
    <xdr:clientData/>
  </xdr:oneCellAnchor>
  <xdr:oneCellAnchor>
    <xdr:from>
      <xdr:col>0</xdr:col>
      <xdr:colOff>2020950</xdr:colOff>
      <xdr:row>15</xdr:row>
      <xdr:rowOff>77159</xdr:rowOff>
    </xdr:from>
    <xdr:ext cx="406164" cy="271074"/>
    <xdr:pic>
      <xdr:nvPicPr>
        <xdr:cNvPr id="11" name="image10.jpeg">
          <a:extLst>
            <a:ext uri="{FF2B5EF4-FFF2-40B4-BE49-F238E27FC236}">
              <a16:creationId xmlns:a16="http://schemas.microsoft.com/office/drawing/2014/main" id="{5DB96F40-056D-41C9-A347-4E2043607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950" y="5277809"/>
          <a:ext cx="406164" cy="271074"/>
        </a:xfrm>
        <a:prstGeom prst="rect">
          <a:avLst/>
        </a:prstGeom>
      </xdr:spPr>
    </xdr:pic>
    <xdr:clientData/>
  </xdr:oneCellAnchor>
  <xdr:oneCellAnchor>
    <xdr:from>
      <xdr:col>0</xdr:col>
      <xdr:colOff>1929637</xdr:colOff>
      <xdr:row>16</xdr:row>
      <xdr:rowOff>24003</xdr:rowOff>
    </xdr:from>
    <xdr:ext cx="559136" cy="279337"/>
    <xdr:pic>
      <xdr:nvPicPr>
        <xdr:cNvPr id="12" name="image11.jpeg">
          <a:extLst>
            <a:ext uri="{FF2B5EF4-FFF2-40B4-BE49-F238E27FC236}">
              <a16:creationId xmlns:a16="http://schemas.microsoft.com/office/drawing/2014/main" id="{FE8192F5-9880-4FD0-A80B-DFE780ECE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9637" y="6120003"/>
          <a:ext cx="559136" cy="279337"/>
        </a:xfrm>
        <a:prstGeom prst="rect">
          <a:avLst/>
        </a:prstGeom>
      </xdr:spPr>
    </xdr:pic>
    <xdr:clientData/>
  </xdr:oneCellAnchor>
  <xdr:oneCellAnchor>
    <xdr:from>
      <xdr:col>0</xdr:col>
      <xdr:colOff>2162555</xdr:colOff>
      <xdr:row>7</xdr:row>
      <xdr:rowOff>67189</xdr:rowOff>
    </xdr:from>
    <xdr:ext cx="239341" cy="297681"/>
    <xdr:pic>
      <xdr:nvPicPr>
        <xdr:cNvPr id="13" name="image12.jpeg">
          <a:extLst>
            <a:ext uri="{FF2B5EF4-FFF2-40B4-BE49-F238E27FC236}">
              <a16:creationId xmlns:a16="http://schemas.microsoft.com/office/drawing/2014/main" id="{6C51BAD0-FBBA-4EA6-911C-089BE68B1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555" y="2410339"/>
          <a:ext cx="239341" cy="297681"/>
        </a:xfrm>
        <a:prstGeom prst="rect">
          <a:avLst/>
        </a:prstGeom>
      </xdr:spPr>
    </xdr:pic>
    <xdr:clientData/>
  </xdr:oneCellAnchor>
  <xdr:oneCellAnchor>
    <xdr:from>
      <xdr:col>0</xdr:col>
      <xdr:colOff>2180843</xdr:colOff>
      <xdr:row>4</xdr:row>
      <xdr:rowOff>67704</xdr:rowOff>
    </xdr:from>
    <xdr:ext cx="253023" cy="335515"/>
    <xdr:pic>
      <xdr:nvPicPr>
        <xdr:cNvPr id="14" name="image13.jpeg">
          <a:extLst>
            <a:ext uri="{FF2B5EF4-FFF2-40B4-BE49-F238E27FC236}">
              <a16:creationId xmlns:a16="http://schemas.microsoft.com/office/drawing/2014/main" id="{2E442CB7-218A-4514-BD5D-95FCD51AD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0843" y="1220229"/>
          <a:ext cx="253023" cy="335515"/>
        </a:xfrm>
        <a:prstGeom prst="rect">
          <a:avLst/>
        </a:prstGeom>
      </xdr:spPr>
    </xdr:pic>
    <xdr:clientData/>
  </xdr:oneCellAnchor>
  <xdr:oneCellAnchor>
    <xdr:from>
      <xdr:col>0</xdr:col>
      <xdr:colOff>2188590</xdr:colOff>
      <xdr:row>5</xdr:row>
      <xdr:rowOff>74669</xdr:rowOff>
    </xdr:from>
    <xdr:ext cx="221177" cy="328174"/>
    <xdr:pic>
      <xdr:nvPicPr>
        <xdr:cNvPr id="15" name="image14.jpeg">
          <a:extLst>
            <a:ext uri="{FF2B5EF4-FFF2-40B4-BE49-F238E27FC236}">
              <a16:creationId xmlns:a16="http://schemas.microsoft.com/office/drawing/2014/main" id="{6B245EFC-707A-4E0D-BE7B-6ACD1BDAE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8590" y="1627244"/>
          <a:ext cx="221177" cy="328174"/>
        </a:xfrm>
        <a:prstGeom prst="rect">
          <a:avLst/>
        </a:prstGeom>
      </xdr:spPr>
    </xdr:pic>
    <xdr:clientData/>
  </xdr:oneCellAnchor>
  <xdr:oneCellAnchor>
    <xdr:from>
      <xdr:col>0</xdr:col>
      <xdr:colOff>2142489</xdr:colOff>
      <xdr:row>14</xdr:row>
      <xdr:rowOff>42296</xdr:rowOff>
    </xdr:from>
    <xdr:ext cx="202324" cy="334253"/>
    <xdr:pic>
      <xdr:nvPicPr>
        <xdr:cNvPr id="16" name="image15.jpeg">
          <a:extLst>
            <a:ext uri="{FF2B5EF4-FFF2-40B4-BE49-F238E27FC236}">
              <a16:creationId xmlns:a16="http://schemas.microsoft.com/office/drawing/2014/main" id="{BA152E78-7BF4-4E2D-87C0-CCC824745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2489" y="4842896"/>
          <a:ext cx="202324" cy="334253"/>
        </a:xfrm>
        <a:prstGeom prst="rect">
          <a:avLst/>
        </a:prstGeom>
      </xdr:spPr>
    </xdr:pic>
    <xdr:clientData/>
  </xdr:oneCellAnchor>
  <xdr:oneCellAnchor>
    <xdr:from>
      <xdr:col>0</xdr:col>
      <xdr:colOff>2042667</xdr:colOff>
      <xdr:row>12</xdr:row>
      <xdr:rowOff>38472</xdr:rowOff>
    </xdr:from>
    <xdr:ext cx="338269" cy="248547"/>
    <xdr:pic>
      <xdr:nvPicPr>
        <xdr:cNvPr id="17" name="image16.jpeg">
          <a:extLst>
            <a:ext uri="{FF2B5EF4-FFF2-40B4-BE49-F238E27FC236}">
              <a16:creationId xmlns:a16="http://schemas.microsoft.com/office/drawing/2014/main" id="{0A600AD7-9494-41D3-988E-0FB53E5F0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2667" y="4115172"/>
          <a:ext cx="338269" cy="2485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BEEF-14E0-4AE4-BF9F-1282D993E65E}">
  <sheetPr>
    <tabColor rgb="FF92D050"/>
    <pageSetUpPr fitToPage="1"/>
  </sheetPr>
  <dimension ref="A1:J42"/>
  <sheetViews>
    <sheetView tabSelected="1" view="pageBreakPreview" zoomScaleNormal="85" zoomScaleSheetLayoutView="100" workbookViewId="0">
      <selection activeCell="D11" sqref="D11"/>
    </sheetView>
  </sheetViews>
  <sheetFormatPr defaultRowHeight="12.75"/>
  <cols>
    <col min="1" max="1" width="5.7109375" style="12" bestFit="1" customWidth="1"/>
    <col min="2" max="2" width="37.28515625" style="64" bestFit="1" customWidth="1"/>
    <col min="3" max="3" width="12.7109375" style="3" bestFit="1" customWidth="1"/>
    <col min="4" max="4" width="11" style="3" customWidth="1"/>
    <col min="5" max="5" width="14.28515625" style="3" bestFit="1" customWidth="1"/>
    <col min="6" max="6" width="24.7109375" style="3" customWidth="1"/>
    <col min="7" max="7" width="0" style="3" hidden="1" customWidth="1"/>
    <col min="8" max="8" width="5" style="3" customWidth="1"/>
    <col min="9" max="9" width="10" style="3" bestFit="1" customWidth="1"/>
    <col min="10" max="16384" width="9.140625" style="3"/>
  </cols>
  <sheetData>
    <row r="1" spans="1:10" s="136" customFormat="1" ht="21" customHeight="1">
      <c r="A1" s="199" t="s">
        <v>614</v>
      </c>
      <c r="B1" s="199"/>
      <c r="C1" s="199"/>
      <c r="D1" s="199"/>
      <c r="E1" s="199"/>
      <c r="F1" s="199"/>
    </row>
    <row r="2" spans="1:10" s="68" customFormat="1" ht="21" customHeight="1">
      <c r="A2" s="200" t="s">
        <v>3</v>
      </c>
      <c r="B2" s="200"/>
      <c r="C2" s="200"/>
      <c r="D2" s="200"/>
      <c r="E2" s="200"/>
      <c r="F2" s="200"/>
    </row>
    <row r="3" spans="1:10" s="68" customFormat="1" ht="25.5">
      <c r="A3" s="147" t="s">
        <v>2</v>
      </c>
      <c r="B3" s="148" t="s">
        <v>0</v>
      </c>
      <c r="C3" s="149" t="s">
        <v>604</v>
      </c>
      <c r="D3" s="149" t="s">
        <v>602</v>
      </c>
      <c r="E3" s="149" t="s">
        <v>605</v>
      </c>
      <c r="F3" s="149" t="s">
        <v>1</v>
      </c>
    </row>
    <row r="4" spans="1:10" s="68" customFormat="1" ht="18.95" customHeight="1">
      <c r="A4" s="1">
        <v>1</v>
      </c>
      <c r="B4" s="131" t="s">
        <v>302</v>
      </c>
      <c r="C4" s="1">
        <f>HVAC!I113</f>
        <v>505.71</v>
      </c>
      <c r="D4" s="4">
        <v>0.65</v>
      </c>
      <c r="E4" s="1">
        <f>C4*D4</f>
        <v>328.7115</v>
      </c>
      <c r="F4" s="2"/>
    </row>
    <row r="5" spans="1:10" s="68" customFormat="1" ht="18.95" customHeight="1">
      <c r="A5" s="1">
        <v>2</v>
      </c>
      <c r="B5" s="131" t="s">
        <v>303</v>
      </c>
      <c r="C5" s="1">
        <f>Plumbing!F15</f>
        <v>42.400000000000006</v>
      </c>
      <c r="D5" s="4">
        <v>0.5</v>
      </c>
      <c r="E5" s="1">
        <f t="shared" ref="E5:E15" si="0">C5*D5</f>
        <v>21.200000000000003</v>
      </c>
      <c r="F5" s="2"/>
    </row>
    <row r="6" spans="1:10" s="68" customFormat="1" ht="18.95" customHeight="1">
      <c r="A6" s="1">
        <v>3</v>
      </c>
      <c r="B6" s="131" t="s">
        <v>606</v>
      </c>
      <c r="C6" s="1">
        <f>'Water body &amp; pool'!G64</f>
        <v>184</v>
      </c>
      <c r="D6" s="4">
        <v>0.5</v>
      </c>
      <c r="E6" s="1">
        <f t="shared" si="0"/>
        <v>92</v>
      </c>
      <c r="F6" s="2"/>
    </row>
    <row r="7" spans="1:10" s="68" customFormat="1" ht="18.95" customHeight="1">
      <c r="A7" s="1">
        <v>4</v>
      </c>
      <c r="B7" s="131" t="s">
        <v>233</v>
      </c>
      <c r="C7" s="1">
        <f>'GF &amp; FF load'!M88</f>
        <v>41.6</v>
      </c>
      <c r="D7" s="4">
        <v>0.6</v>
      </c>
      <c r="E7" s="1">
        <f t="shared" si="0"/>
        <v>24.96</v>
      </c>
      <c r="F7" s="2"/>
    </row>
    <row r="8" spans="1:10" s="68" customFormat="1" ht="18.95" customHeight="1">
      <c r="A8" s="1">
        <v>5</v>
      </c>
      <c r="B8" s="131" t="s">
        <v>7</v>
      </c>
      <c r="C8" s="1">
        <f>'Kitchen Pantry'!$F$31</f>
        <v>70.699999999999989</v>
      </c>
      <c r="D8" s="4">
        <v>0.4</v>
      </c>
      <c r="E8" s="1">
        <f t="shared" si="0"/>
        <v>28.279999999999998</v>
      </c>
      <c r="F8" s="2"/>
    </row>
    <row r="9" spans="1:10" s="68" customFormat="1" ht="18.95" customHeight="1">
      <c r="A9" s="1">
        <v>6</v>
      </c>
      <c r="B9" s="131" t="s">
        <v>244</v>
      </c>
      <c r="C9" s="5">
        <f>LIFT!D6</f>
        <v>8</v>
      </c>
      <c r="D9" s="4">
        <v>0.6</v>
      </c>
      <c r="E9" s="1">
        <f t="shared" si="0"/>
        <v>4.8</v>
      </c>
      <c r="F9" s="132"/>
    </row>
    <row r="10" spans="1:10" s="68" customFormat="1" ht="18.95" customHeight="1">
      <c r="A10" s="1">
        <v>7</v>
      </c>
      <c r="B10" s="131" t="s">
        <v>234</v>
      </c>
      <c r="C10" s="1">
        <v>3</v>
      </c>
      <c r="D10" s="4">
        <v>0.5</v>
      </c>
      <c r="E10" s="1">
        <f t="shared" si="0"/>
        <v>1.5</v>
      </c>
      <c r="F10" s="2"/>
      <c r="G10" s="133"/>
      <c r="H10" s="6"/>
      <c r="I10" s="7"/>
      <c r="J10" s="8"/>
    </row>
    <row r="11" spans="1:10" s="68" customFormat="1" ht="18.95" customHeight="1">
      <c r="A11" s="1">
        <v>8</v>
      </c>
      <c r="B11" s="131" t="s">
        <v>133</v>
      </c>
      <c r="C11" s="1">
        <f>'Landscape Lighting'!H83</f>
        <v>15.057499999999996</v>
      </c>
      <c r="D11" s="4">
        <v>0.6</v>
      </c>
      <c r="E11" s="1">
        <f t="shared" si="0"/>
        <v>9.0344999999999978</v>
      </c>
      <c r="F11" s="2"/>
      <c r="G11" s="133"/>
      <c r="H11" s="6"/>
      <c r="I11" s="7"/>
      <c r="J11" s="8"/>
    </row>
    <row r="12" spans="1:10" s="68" customFormat="1" ht="18.95" customHeight="1">
      <c r="A12" s="1">
        <v>9</v>
      </c>
      <c r="B12" s="131" t="s">
        <v>8</v>
      </c>
      <c r="C12" s="1">
        <f>'Landscape Lighting'!J83</f>
        <v>71.56</v>
      </c>
      <c r="D12" s="4">
        <v>0.6</v>
      </c>
      <c r="E12" s="1">
        <f t="shared" si="0"/>
        <v>42.936</v>
      </c>
      <c r="F12" s="67"/>
      <c r="G12" s="133"/>
      <c r="H12" s="6"/>
      <c r="I12" s="7"/>
      <c r="J12" s="8"/>
    </row>
    <row r="13" spans="1:10" s="68" customFormat="1" ht="18.95" customHeight="1">
      <c r="A13" s="1">
        <v>10</v>
      </c>
      <c r="B13" s="131" t="s">
        <v>288</v>
      </c>
      <c r="C13" s="1">
        <f>'Internal Light'!E27</f>
        <v>18.345300000000002</v>
      </c>
      <c r="D13" s="4">
        <v>0.6</v>
      </c>
      <c r="E13" s="1">
        <f t="shared" si="0"/>
        <v>11.00718</v>
      </c>
      <c r="F13" s="67"/>
      <c r="G13" s="133"/>
      <c r="H13" s="6"/>
      <c r="I13" s="7"/>
      <c r="J13" s="8"/>
    </row>
    <row r="14" spans="1:10" s="68" customFormat="1" ht="18.95" customHeight="1">
      <c r="A14" s="1">
        <v>11</v>
      </c>
      <c r="B14" s="131" t="s">
        <v>289</v>
      </c>
      <c r="C14" s="1">
        <f>'AUDIO VIDEO '!C35</f>
        <v>90.9</v>
      </c>
      <c r="D14" s="4">
        <v>0.5</v>
      </c>
      <c r="E14" s="1">
        <f t="shared" si="0"/>
        <v>45.45</v>
      </c>
      <c r="F14" s="67"/>
      <c r="G14" s="133"/>
      <c r="H14" s="6"/>
      <c r="I14" s="7"/>
      <c r="J14" s="8"/>
    </row>
    <row r="15" spans="1:10" s="68" customFormat="1" ht="18.95" customHeight="1">
      <c r="A15" s="1">
        <v>12</v>
      </c>
      <c r="B15" s="131" t="s">
        <v>297</v>
      </c>
      <c r="C15" s="1">
        <f>'GF &amp; FF load'!G86</f>
        <v>6.7799999999999994</v>
      </c>
      <c r="D15" s="4">
        <v>0.6</v>
      </c>
      <c r="E15" s="1">
        <f t="shared" si="0"/>
        <v>4.0679999999999996</v>
      </c>
      <c r="F15" s="67"/>
      <c r="G15" s="133"/>
      <c r="H15" s="6"/>
      <c r="I15" s="7"/>
      <c r="J15" s="8"/>
    </row>
    <row r="16" spans="1:10" s="68" customFormat="1" ht="21" customHeight="1">
      <c r="A16" s="150"/>
      <c r="B16" s="150" t="s">
        <v>4</v>
      </c>
      <c r="C16" s="151">
        <f>SUM(C4:C15)</f>
        <v>1058.0528000000002</v>
      </c>
      <c r="D16" s="152"/>
      <c r="E16" s="151">
        <f>SUM(E4:E15)</f>
        <v>613.94717999999989</v>
      </c>
      <c r="F16" s="153"/>
    </row>
    <row r="17" spans="1:9" s="68" customFormat="1" ht="21" customHeight="1">
      <c r="A17" s="87"/>
      <c r="B17" s="87" t="s">
        <v>9</v>
      </c>
      <c r="C17" s="183">
        <f>E16</f>
        <v>613.94717999999989</v>
      </c>
      <c r="D17" s="184"/>
      <c r="E17" s="185"/>
      <c r="F17" s="202" t="s">
        <v>600</v>
      </c>
    </row>
    <row r="18" spans="1:9" s="68" customFormat="1" ht="21" customHeight="1">
      <c r="A18" s="65"/>
      <c r="B18" s="65" t="s">
        <v>607</v>
      </c>
      <c r="C18" s="186">
        <v>0.65</v>
      </c>
      <c r="D18" s="187"/>
      <c r="E18" s="188"/>
      <c r="F18" s="203"/>
    </row>
    <row r="19" spans="1:9" s="68" customFormat="1" ht="21" customHeight="1">
      <c r="A19" s="65"/>
      <c r="B19" s="65" t="s">
        <v>608</v>
      </c>
      <c r="C19" s="183">
        <f>C17*C18</f>
        <v>399.06566699999996</v>
      </c>
      <c r="D19" s="184"/>
      <c r="E19" s="185"/>
      <c r="F19" s="203"/>
    </row>
    <row r="20" spans="1:9" s="68" customFormat="1" ht="21" customHeight="1">
      <c r="A20" s="67"/>
      <c r="B20" s="67" t="s">
        <v>10</v>
      </c>
      <c r="C20" s="170">
        <v>0.9</v>
      </c>
      <c r="D20" s="170"/>
      <c r="E20" s="170"/>
      <c r="F20" s="203"/>
    </row>
    <row r="21" spans="1:9" s="68" customFormat="1" ht="21" customHeight="1">
      <c r="A21" s="145"/>
      <c r="B21" s="145" t="s">
        <v>599</v>
      </c>
      <c r="C21" s="189">
        <f>C19/0.9</f>
        <v>443.40629666666661</v>
      </c>
      <c r="D21" s="190"/>
      <c r="E21" s="191"/>
      <c r="F21" s="203"/>
    </row>
    <row r="22" spans="1:9" s="68" customFormat="1" ht="21" customHeight="1">
      <c r="A22" s="66"/>
      <c r="B22" s="66" t="s">
        <v>299</v>
      </c>
      <c r="C22" s="180">
        <f>C21*5%</f>
        <v>22.170314833333332</v>
      </c>
      <c r="D22" s="181"/>
      <c r="E22" s="182"/>
      <c r="F22" s="203"/>
      <c r="I22" s="135"/>
    </row>
    <row r="23" spans="1:9" s="68" customFormat="1" ht="21" customHeight="1">
      <c r="A23" s="145"/>
      <c r="B23" s="145" t="s">
        <v>598</v>
      </c>
      <c r="C23" s="189">
        <f>C22+C21</f>
        <v>465.57661149999996</v>
      </c>
      <c r="D23" s="190"/>
      <c r="E23" s="191"/>
      <c r="F23" s="203"/>
    </row>
    <row r="24" spans="1:9" s="88" customFormat="1" ht="21" customHeight="1">
      <c r="A24" s="154"/>
      <c r="B24" s="154" t="s">
        <v>596</v>
      </c>
      <c r="C24" s="177">
        <v>500</v>
      </c>
      <c r="D24" s="178"/>
      <c r="E24" s="201"/>
      <c r="F24" s="155"/>
      <c r="G24" s="88" t="s">
        <v>300</v>
      </c>
    </row>
    <row r="25" spans="1:9" s="68" customFormat="1" ht="21" customHeight="1">
      <c r="B25" s="145" t="s">
        <v>5</v>
      </c>
      <c r="C25" s="167"/>
      <c r="D25" s="168"/>
      <c r="E25" s="169"/>
      <c r="F25" s="145"/>
    </row>
    <row r="26" spans="1:9" s="68" customFormat="1" ht="21" customHeight="1">
      <c r="A26" s="66"/>
      <c r="B26" s="66" t="s">
        <v>593</v>
      </c>
      <c r="C26" s="183">
        <f>E16</f>
        <v>613.94717999999989</v>
      </c>
      <c r="D26" s="184"/>
      <c r="E26" s="185"/>
      <c r="F26" s="67"/>
    </row>
    <row r="27" spans="1:9" s="68" customFormat="1" ht="21" customHeight="1">
      <c r="A27" s="66"/>
      <c r="B27" s="66" t="s">
        <v>298</v>
      </c>
      <c r="C27" s="186">
        <v>0.65</v>
      </c>
      <c r="D27" s="187"/>
      <c r="E27" s="188"/>
      <c r="F27" s="67"/>
    </row>
    <row r="28" spans="1:9" s="68" customFormat="1" ht="21" customHeight="1">
      <c r="A28" s="66"/>
      <c r="B28" s="66" t="s">
        <v>593</v>
      </c>
      <c r="C28" s="183">
        <f>C26*C27</f>
        <v>399.06566699999996</v>
      </c>
      <c r="D28" s="184"/>
      <c r="E28" s="185"/>
      <c r="F28" s="67"/>
    </row>
    <row r="29" spans="1:9" s="68" customFormat="1" ht="21" customHeight="1">
      <c r="A29" s="66"/>
      <c r="B29" s="66" t="s">
        <v>12</v>
      </c>
      <c r="C29" s="170">
        <v>0.8</v>
      </c>
      <c r="D29" s="170"/>
      <c r="E29" s="170"/>
      <c r="F29" s="67"/>
    </row>
    <row r="30" spans="1:9" s="68" customFormat="1" ht="21" customHeight="1">
      <c r="A30" s="66"/>
      <c r="B30" s="66" t="s">
        <v>592</v>
      </c>
      <c r="C30" s="189">
        <f>C28/C29</f>
        <v>498.83208374999992</v>
      </c>
      <c r="D30" s="190"/>
      <c r="E30" s="191"/>
      <c r="F30" s="67"/>
    </row>
    <row r="31" spans="1:9" s="68" customFormat="1" ht="21" customHeight="1">
      <c r="A31" s="154"/>
      <c r="B31" s="154" t="s">
        <v>597</v>
      </c>
      <c r="C31" s="196">
        <f>250*0.8</f>
        <v>200</v>
      </c>
      <c r="D31" s="197"/>
      <c r="E31" s="198"/>
      <c r="F31" s="156" t="s">
        <v>612</v>
      </c>
      <c r="G31" s="68" t="s">
        <v>301</v>
      </c>
    </row>
    <row r="32" spans="1:9" s="68" customFormat="1" ht="18.95" customHeight="1">
      <c r="A32" s="161"/>
      <c r="B32" s="161" t="s">
        <v>6</v>
      </c>
      <c r="C32" s="171"/>
      <c r="D32" s="171"/>
      <c r="E32" s="173" t="s">
        <v>610</v>
      </c>
      <c r="F32" s="174"/>
    </row>
    <row r="33" spans="1:6" s="68" customFormat="1" ht="18.95" customHeight="1">
      <c r="A33" s="146"/>
      <c r="B33" s="146" t="s">
        <v>594</v>
      </c>
      <c r="C33" s="172">
        <f>C23</f>
        <v>465.57661149999996</v>
      </c>
      <c r="D33" s="172"/>
      <c r="E33" s="175"/>
      <c r="F33" s="176"/>
    </row>
    <row r="34" spans="1:6" s="68" customFormat="1" ht="18.95" customHeight="1">
      <c r="A34" s="154"/>
      <c r="B34" s="154" t="s">
        <v>595</v>
      </c>
      <c r="C34" s="177">
        <v>500</v>
      </c>
      <c r="D34" s="178"/>
      <c r="E34" s="179" t="s">
        <v>611</v>
      </c>
      <c r="F34" s="179"/>
    </row>
    <row r="35" spans="1:6" s="68" customFormat="1" ht="18.95" customHeight="1">
      <c r="A35" s="145"/>
      <c r="B35" s="145" t="s">
        <v>13</v>
      </c>
      <c r="C35" s="167"/>
      <c r="D35" s="168"/>
      <c r="E35" s="169"/>
      <c r="F35" s="145"/>
    </row>
    <row r="36" spans="1:6" s="68" customFormat="1" ht="18.95" customHeight="1">
      <c r="A36" s="66"/>
      <c r="B36" s="66" t="str">
        <f>B21</f>
        <v>TOTAL LOAD DEMAND IN kVA</v>
      </c>
      <c r="C36" s="180">
        <f>C21</f>
        <v>443.40629666666661</v>
      </c>
      <c r="D36" s="181"/>
      <c r="E36" s="182"/>
      <c r="F36" s="110"/>
    </row>
    <row r="37" spans="1:6" s="68" customFormat="1" ht="18.95" customHeight="1">
      <c r="A37" s="134"/>
      <c r="B37" s="134" t="s">
        <v>14</v>
      </c>
      <c r="C37" s="170">
        <v>0.9</v>
      </c>
      <c r="D37" s="170"/>
      <c r="E37" s="170"/>
      <c r="F37" s="110"/>
    </row>
    <row r="38" spans="1:6" s="68" customFormat="1" ht="25.5">
      <c r="A38" s="157"/>
      <c r="B38" s="157" t="s">
        <v>601</v>
      </c>
      <c r="C38" s="192">
        <f>C36*C37</f>
        <v>399.06566699999996</v>
      </c>
      <c r="D38" s="193"/>
      <c r="E38" s="194"/>
      <c r="F38" s="156" t="s">
        <v>603</v>
      </c>
    </row>
    <row r="39" spans="1:6" s="68" customFormat="1">
      <c r="A39" s="141"/>
      <c r="B39" s="142"/>
      <c r="C39" s="143"/>
      <c r="D39" s="138"/>
      <c r="E39" s="138"/>
      <c r="F39" s="139"/>
    </row>
    <row r="40" spans="1:6" s="68" customFormat="1" ht="25.5" customHeight="1">
      <c r="A40" s="158">
        <v>1</v>
      </c>
      <c r="B40" s="159" t="s">
        <v>591</v>
      </c>
      <c r="C40" s="195">
        <v>60</v>
      </c>
      <c r="D40" s="195"/>
      <c r="E40" s="195"/>
      <c r="F40" s="156" t="s">
        <v>11</v>
      </c>
    </row>
    <row r="41" spans="1:6" s="68" customFormat="1">
      <c r="A41" s="137"/>
      <c r="B41" s="144"/>
      <c r="C41" s="138"/>
      <c r="D41" s="138"/>
      <c r="E41" s="144"/>
      <c r="F41" s="140"/>
    </row>
    <row r="42" spans="1:6" s="68" customFormat="1" ht="18.95" customHeight="1">
      <c r="A42" s="158"/>
      <c r="B42" s="159" t="s">
        <v>588</v>
      </c>
      <c r="C42" s="195" t="s">
        <v>589</v>
      </c>
      <c r="D42" s="195"/>
      <c r="E42" s="195"/>
      <c r="F42" s="156" t="s">
        <v>590</v>
      </c>
    </row>
  </sheetData>
  <mergeCells count="29">
    <mergeCell ref="C38:E38"/>
    <mergeCell ref="C42:E42"/>
    <mergeCell ref="C40:E40"/>
    <mergeCell ref="C31:E31"/>
    <mergeCell ref="A1:F1"/>
    <mergeCell ref="A2:F2"/>
    <mergeCell ref="C24:E24"/>
    <mergeCell ref="C19:E19"/>
    <mergeCell ref="C17:E17"/>
    <mergeCell ref="C20:E20"/>
    <mergeCell ref="C21:E21"/>
    <mergeCell ref="C23:E23"/>
    <mergeCell ref="C22:E22"/>
    <mergeCell ref="C18:E18"/>
    <mergeCell ref="F17:F23"/>
    <mergeCell ref="C25:E25"/>
    <mergeCell ref="C37:E37"/>
    <mergeCell ref="C32:D32"/>
    <mergeCell ref="C33:D33"/>
    <mergeCell ref="E32:F33"/>
    <mergeCell ref="C34:D34"/>
    <mergeCell ref="E34:F34"/>
    <mergeCell ref="C35:E35"/>
    <mergeCell ref="C36:E36"/>
    <mergeCell ref="C26:E26"/>
    <mergeCell ref="C27:E27"/>
    <mergeCell ref="C28:E28"/>
    <mergeCell ref="C29:E29"/>
    <mergeCell ref="C30:E30"/>
  </mergeCells>
  <printOptions horizontalCentered="1"/>
  <pageMargins left="0.70866141732283505" right="0.31496062992126" top="0.70866141732283505" bottom="0.47244094488188998" header="0.31496062992126" footer="0.23622047244094499"/>
  <pageSetup scale="87" orientation="portrait" r:id="rId1"/>
  <headerFooter>
    <oddFooter>&amp;C&amp;"-,Bold"mepwork.in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C37B7-AC7E-45C8-BC1A-D5B08FC4DCFE}">
  <sheetPr>
    <tabColor theme="9" tint="0.39997558519241921"/>
    <pageSetUpPr fitToPage="1"/>
  </sheetPr>
  <dimension ref="A1:C35"/>
  <sheetViews>
    <sheetView view="pageBreakPreview" zoomScaleNormal="100" zoomScaleSheetLayoutView="100" workbookViewId="0">
      <selection activeCell="F17" sqref="F17:F23"/>
    </sheetView>
  </sheetViews>
  <sheetFormatPr defaultColWidth="8.85546875" defaultRowHeight="12.75"/>
  <cols>
    <col min="1" max="1" width="90.42578125" style="14" bestFit="1" customWidth="1"/>
    <col min="2" max="2" width="16.7109375" style="24" bestFit="1" customWidth="1"/>
    <col min="3" max="3" width="15.140625" style="14" bestFit="1" customWidth="1"/>
    <col min="4" max="16384" width="8.85546875" style="14"/>
  </cols>
  <sheetData>
    <row r="1" spans="1:3" s="27" customFormat="1" ht="17.100000000000001" customHeight="1">
      <c r="A1" s="249" t="s">
        <v>614</v>
      </c>
      <c r="B1" s="250"/>
      <c r="C1" s="128"/>
    </row>
    <row r="2" spans="1:3" s="27" customFormat="1" ht="17.100000000000001" customHeight="1">
      <c r="A2" s="29" t="s">
        <v>549</v>
      </c>
      <c r="B2" s="45" t="s">
        <v>550</v>
      </c>
      <c r="C2" s="129" t="s">
        <v>292</v>
      </c>
    </row>
    <row r="3" spans="1:3" s="27" customFormat="1" ht="17.100000000000001" customHeight="1">
      <c r="A3" s="249" t="s">
        <v>319</v>
      </c>
      <c r="B3" s="251"/>
      <c r="C3" s="124"/>
    </row>
    <row r="4" spans="1:3" s="27" customFormat="1" ht="24.95" customHeight="1">
      <c r="A4" s="30" t="s">
        <v>551</v>
      </c>
      <c r="B4" s="130" t="s">
        <v>552</v>
      </c>
      <c r="C4" s="125">
        <v>8</v>
      </c>
    </row>
    <row r="5" spans="1:3" s="27" customFormat="1" ht="24.95" customHeight="1">
      <c r="A5" s="30" t="s">
        <v>553</v>
      </c>
      <c r="B5" s="130" t="s">
        <v>554</v>
      </c>
      <c r="C5" s="125">
        <v>2</v>
      </c>
    </row>
    <row r="6" spans="1:3" s="27" customFormat="1" ht="24.95" customHeight="1">
      <c r="A6" s="30" t="s">
        <v>555</v>
      </c>
      <c r="B6" s="130" t="s">
        <v>556</v>
      </c>
      <c r="C6" s="125">
        <v>1</v>
      </c>
    </row>
    <row r="7" spans="1:3" s="27" customFormat="1" ht="24.95" customHeight="1">
      <c r="A7" s="30" t="s">
        <v>557</v>
      </c>
      <c r="B7" s="130" t="s">
        <v>556</v>
      </c>
      <c r="C7" s="125">
        <v>1</v>
      </c>
    </row>
    <row r="8" spans="1:3" s="27" customFormat="1" ht="24.95" customHeight="1">
      <c r="A8" s="30" t="s">
        <v>558</v>
      </c>
      <c r="B8" s="130" t="s">
        <v>559</v>
      </c>
      <c r="C8" s="125">
        <v>1.5</v>
      </c>
    </row>
    <row r="9" spans="1:3" s="27" customFormat="1" ht="24.95" customHeight="1">
      <c r="A9" s="30" t="s">
        <v>578</v>
      </c>
      <c r="B9" s="130" t="s">
        <v>560</v>
      </c>
      <c r="C9" s="125">
        <v>2</v>
      </c>
    </row>
    <row r="10" spans="1:3" s="27" customFormat="1" ht="24.95" customHeight="1">
      <c r="A10" s="30" t="s">
        <v>561</v>
      </c>
      <c r="B10" s="130" t="s">
        <v>559</v>
      </c>
      <c r="C10" s="125">
        <v>1.5</v>
      </c>
    </row>
    <row r="11" spans="1:3" s="27" customFormat="1" ht="24.95" customHeight="1">
      <c r="A11" s="30" t="s">
        <v>579</v>
      </c>
      <c r="B11" s="130" t="s">
        <v>560</v>
      </c>
      <c r="C11" s="125">
        <v>2</v>
      </c>
    </row>
    <row r="12" spans="1:3" s="27" customFormat="1" ht="24.95" customHeight="1">
      <c r="A12" s="30" t="s">
        <v>580</v>
      </c>
      <c r="B12" s="130" t="s">
        <v>562</v>
      </c>
      <c r="C12" s="125">
        <v>5</v>
      </c>
    </row>
    <row r="13" spans="1:3" s="27" customFormat="1" ht="24.95" customHeight="1">
      <c r="A13" s="30" t="s">
        <v>563</v>
      </c>
      <c r="B13" s="130" t="s">
        <v>564</v>
      </c>
      <c r="C13" s="125">
        <v>13.5</v>
      </c>
    </row>
    <row r="14" spans="1:3" s="27" customFormat="1" ht="24.95" customHeight="1">
      <c r="A14" s="30" t="s">
        <v>565</v>
      </c>
      <c r="B14" s="130" t="s">
        <v>556</v>
      </c>
      <c r="C14" s="125">
        <v>1</v>
      </c>
    </row>
    <row r="15" spans="1:3" s="27" customFormat="1" ht="24.95" customHeight="1">
      <c r="A15" s="30" t="s">
        <v>566</v>
      </c>
      <c r="B15" s="130" t="s">
        <v>554</v>
      </c>
      <c r="C15" s="125">
        <v>2</v>
      </c>
    </row>
    <row r="16" spans="1:3" s="27" customFormat="1" ht="24.95" customHeight="1">
      <c r="A16" s="249" t="s">
        <v>375</v>
      </c>
      <c r="B16" s="251"/>
      <c r="C16" s="125"/>
    </row>
    <row r="17" spans="1:3" s="27" customFormat="1" ht="24.95" customHeight="1">
      <c r="A17" s="30" t="s">
        <v>567</v>
      </c>
      <c r="B17" s="130" t="s">
        <v>568</v>
      </c>
      <c r="C17" s="125">
        <v>10</v>
      </c>
    </row>
    <row r="18" spans="1:3" s="27" customFormat="1" ht="24.95" customHeight="1">
      <c r="A18" s="30" t="s">
        <v>569</v>
      </c>
      <c r="B18" s="130" t="s">
        <v>564</v>
      </c>
      <c r="C18" s="125">
        <v>13.5</v>
      </c>
    </row>
    <row r="19" spans="1:3" s="27" customFormat="1" ht="24.95" customHeight="1">
      <c r="A19" s="30" t="s">
        <v>587</v>
      </c>
      <c r="B19" s="130" t="s">
        <v>559</v>
      </c>
      <c r="C19" s="125">
        <v>1.5</v>
      </c>
    </row>
    <row r="20" spans="1:3" s="27" customFormat="1" ht="24.95" customHeight="1">
      <c r="A20" s="30" t="s">
        <v>570</v>
      </c>
      <c r="B20" s="130" t="s">
        <v>556</v>
      </c>
      <c r="C20" s="125">
        <v>1</v>
      </c>
    </row>
    <row r="21" spans="1:3" s="27" customFormat="1" ht="24.95" customHeight="1">
      <c r="A21" s="30" t="s">
        <v>558</v>
      </c>
      <c r="B21" s="130" t="s">
        <v>559</v>
      </c>
      <c r="C21" s="125">
        <v>1.5</v>
      </c>
    </row>
    <row r="22" spans="1:3" s="27" customFormat="1" ht="24.95" customHeight="1">
      <c r="A22" s="30" t="s">
        <v>581</v>
      </c>
      <c r="B22" s="130" t="s">
        <v>560</v>
      </c>
      <c r="C22" s="125">
        <v>0.2</v>
      </c>
    </row>
    <row r="23" spans="1:3" s="27" customFormat="1" ht="24.95" customHeight="1">
      <c r="A23" s="30" t="s">
        <v>561</v>
      </c>
      <c r="B23" s="130" t="s">
        <v>559</v>
      </c>
      <c r="C23" s="125">
        <v>1.5</v>
      </c>
    </row>
    <row r="24" spans="1:3" s="27" customFormat="1" ht="24.95" customHeight="1">
      <c r="A24" s="30" t="s">
        <v>582</v>
      </c>
      <c r="B24" s="130" t="s">
        <v>560</v>
      </c>
      <c r="C24" s="125">
        <v>0.2</v>
      </c>
    </row>
    <row r="25" spans="1:3" s="27" customFormat="1" ht="24.95" customHeight="1">
      <c r="A25" s="30" t="s">
        <v>583</v>
      </c>
      <c r="B25" s="130" t="s">
        <v>559</v>
      </c>
      <c r="C25" s="125">
        <v>1.5</v>
      </c>
    </row>
    <row r="26" spans="1:3" s="27" customFormat="1" ht="24.95" customHeight="1">
      <c r="A26" s="30" t="s">
        <v>584</v>
      </c>
      <c r="B26" s="130" t="s">
        <v>559</v>
      </c>
      <c r="C26" s="125">
        <v>1.5</v>
      </c>
    </row>
    <row r="27" spans="1:3" s="27" customFormat="1" ht="24.95" customHeight="1">
      <c r="A27" s="30" t="s">
        <v>585</v>
      </c>
      <c r="B27" s="130" t="s">
        <v>559</v>
      </c>
      <c r="C27" s="125">
        <v>1.5</v>
      </c>
    </row>
    <row r="28" spans="1:3" s="27" customFormat="1" ht="24.95" customHeight="1">
      <c r="A28" s="30" t="s">
        <v>586</v>
      </c>
      <c r="B28" s="130" t="s">
        <v>559</v>
      </c>
      <c r="C28" s="125">
        <v>1.5</v>
      </c>
    </row>
    <row r="29" spans="1:3" s="27" customFormat="1" ht="24.95" customHeight="1">
      <c r="A29" s="29" t="s">
        <v>571</v>
      </c>
      <c r="B29" s="71" t="s">
        <v>572</v>
      </c>
      <c r="C29" s="125"/>
    </row>
    <row r="30" spans="1:3" s="27" customFormat="1" ht="24.95" customHeight="1">
      <c r="A30" s="249" t="s">
        <v>573</v>
      </c>
      <c r="B30" s="251"/>
      <c r="C30" s="125"/>
    </row>
    <row r="31" spans="1:3" s="27" customFormat="1" ht="24.95" customHeight="1">
      <c r="A31" s="30" t="s">
        <v>574</v>
      </c>
      <c r="B31" s="252" t="s">
        <v>575</v>
      </c>
      <c r="C31" s="125">
        <v>15</v>
      </c>
    </row>
    <row r="32" spans="1:3" s="27" customFormat="1" ht="24.95" customHeight="1">
      <c r="A32" s="30" t="s">
        <v>576</v>
      </c>
      <c r="B32" s="253"/>
      <c r="C32" s="125"/>
    </row>
    <row r="33" spans="1:3" s="27" customFormat="1" ht="24.95" customHeight="1">
      <c r="A33" s="30" t="s">
        <v>75</v>
      </c>
      <c r="B33" s="253"/>
      <c r="C33" s="125"/>
    </row>
    <row r="34" spans="1:3" s="27" customFormat="1" ht="24.95" customHeight="1">
      <c r="A34" s="31" t="s">
        <v>577</v>
      </c>
      <c r="B34" s="253"/>
      <c r="C34" s="126"/>
    </row>
    <row r="35" spans="1:3" s="27" customFormat="1" ht="24.95" customHeight="1">
      <c r="A35" s="248" t="s">
        <v>293</v>
      </c>
      <c r="B35" s="248"/>
      <c r="C35" s="127">
        <f>SUM(C4:C34)</f>
        <v>90.9</v>
      </c>
    </row>
  </sheetData>
  <mergeCells count="6">
    <mergeCell ref="A35:B35"/>
    <mergeCell ref="A1:B1"/>
    <mergeCell ref="A3:B3"/>
    <mergeCell ref="A16:B16"/>
    <mergeCell ref="A30:B30"/>
    <mergeCell ref="B31:B34"/>
  </mergeCells>
  <printOptions horizontalCentered="1"/>
  <pageMargins left="0.70866141732283505" right="0.31496062992126" top="0.70866141732283505" bottom="0.47244094488188998" header="0.31496062992126" footer="0.23622047244094499"/>
  <pageSetup scale="77" orientation="portrait" r:id="rId1"/>
  <headerFooter>
    <oddFooter>&amp;C&amp;"-,Bold"mepwork.in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0CE9-A9DC-4376-9F1A-833E2C63C999}">
  <sheetPr>
    <tabColor theme="5" tint="-0.249977111117893"/>
    <pageSetUpPr fitToPage="1"/>
  </sheetPr>
  <dimension ref="A1:M121"/>
  <sheetViews>
    <sheetView view="pageBreakPreview" zoomScale="96" zoomScaleNormal="115" zoomScaleSheetLayoutView="96" workbookViewId="0">
      <selection activeCell="F17" sqref="F17:F23"/>
    </sheetView>
  </sheetViews>
  <sheetFormatPr defaultColWidth="8.85546875" defaultRowHeight="12.75"/>
  <cols>
    <col min="1" max="1" width="4.42578125" style="24" customWidth="1"/>
    <col min="2" max="2" width="33.85546875" style="14" customWidth="1"/>
    <col min="3" max="3" width="19.28515625" style="14" bestFit="1" customWidth="1"/>
    <col min="4" max="4" width="7.7109375" style="24" bestFit="1" customWidth="1"/>
    <col min="5" max="5" width="5.42578125" style="24" bestFit="1" customWidth="1"/>
    <col min="6" max="6" width="8.85546875" style="24" bestFit="1" customWidth="1"/>
    <col min="7" max="7" width="5.140625" style="24" customWidth="1"/>
    <col min="8" max="8" width="11.140625" style="24" bestFit="1" customWidth="1"/>
    <col min="9" max="9" width="6.7109375" style="24" bestFit="1" customWidth="1"/>
    <col min="10" max="10" width="6" style="24" bestFit="1" customWidth="1"/>
    <col min="11" max="11" width="14" style="24" bestFit="1" customWidth="1"/>
    <col min="12" max="12" width="29.7109375" style="14" bestFit="1" customWidth="1"/>
    <col min="13" max="13" width="44.5703125" style="14" customWidth="1"/>
    <col min="14" max="16384" width="8.85546875" style="14"/>
  </cols>
  <sheetData>
    <row r="1" spans="1:13" s="27" customFormat="1" ht="24.95" customHeight="1">
      <c r="A1" s="23" t="s">
        <v>614</v>
      </c>
      <c r="B1" s="222" t="s">
        <v>613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4"/>
    </row>
    <row r="2" spans="1:13" s="27" customFormat="1" ht="24.95" customHeight="1">
      <c r="A2" s="23"/>
      <c r="B2" s="18" t="s">
        <v>17</v>
      </c>
      <c r="C2" s="18" t="s">
        <v>304</v>
      </c>
      <c r="D2" s="17" t="s">
        <v>305</v>
      </c>
      <c r="E2" s="17" t="s">
        <v>306</v>
      </c>
      <c r="F2" s="17" t="s">
        <v>307</v>
      </c>
      <c r="G2" s="17" t="s">
        <v>308</v>
      </c>
      <c r="H2" s="40"/>
      <c r="I2" s="17" t="s">
        <v>309</v>
      </c>
      <c r="J2" s="225" t="s">
        <v>310</v>
      </c>
      <c r="K2" s="226"/>
      <c r="L2" s="226"/>
      <c r="M2" s="227"/>
    </row>
    <row r="3" spans="1:13" s="27" customFormat="1" ht="24.95" customHeight="1">
      <c r="A3" s="23"/>
      <c r="B3" s="28"/>
      <c r="C3" s="28"/>
      <c r="D3" s="40"/>
      <c r="E3" s="40"/>
      <c r="F3" s="17" t="s">
        <v>311</v>
      </c>
      <c r="G3" s="17" t="s">
        <v>312</v>
      </c>
      <c r="H3" s="17" t="s">
        <v>313</v>
      </c>
      <c r="I3" s="17" t="s">
        <v>307</v>
      </c>
      <c r="J3" s="17" t="s">
        <v>314</v>
      </c>
      <c r="K3" s="17" t="s">
        <v>315</v>
      </c>
      <c r="L3" s="18" t="s">
        <v>316</v>
      </c>
      <c r="M3" s="18" t="s">
        <v>317</v>
      </c>
    </row>
    <row r="4" spans="1:13" s="27" customFormat="1" ht="24.95" customHeight="1">
      <c r="A4" s="23"/>
      <c r="B4" s="29" t="s">
        <v>318</v>
      </c>
      <c r="C4" s="13"/>
      <c r="D4" s="23"/>
      <c r="E4" s="23"/>
      <c r="F4" s="23"/>
      <c r="G4" s="23"/>
      <c r="H4" s="23"/>
      <c r="I4" s="23"/>
      <c r="J4" s="23"/>
      <c r="K4" s="23"/>
      <c r="L4" s="13"/>
      <c r="M4" s="13"/>
    </row>
    <row r="5" spans="1:13" s="27" customFormat="1" ht="24.95" customHeight="1">
      <c r="A5" s="23"/>
      <c r="B5" s="29" t="s">
        <v>319</v>
      </c>
      <c r="C5" s="13"/>
      <c r="D5" s="23"/>
      <c r="E5" s="23"/>
      <c r="F5" s="23"/>
      <c r="G5" s="23"/>
      <c r="H5" s="23"/>
      <c r="I5" s="23"/>
      <c r="J5" s="23"/>
      <c r="K5" s="23"/>
      <c r="L5" s="13"/>
      <c r="M5" s="13"/>
    </row>
    <row r="6" spans="1:13" s="27" customFormat="1" ht="24.95" customHeight="1">
      <c r="A6" s="22">
        <v>1</v>
      </c>
      <c r="B6" s="30" t="s">
        <v>320</v>
      </c>
      <c r="C6" s="30" t="s">
        <v>321</v>
      </c>
      <c r="D6" s="22">
        <v>2116</v>
      </c>
      <c r="E6" s="41">
        <v>5.69</v>
      </c>
      <c r="F6" s="41">
        <v>1.5</v>
      </c>
      <c r="G6" s="22">
        <v>1</v>
      </c>
      <c r="H6" s="42" t="s">
        <v>322</v>
      </c>
      <c r="I6" s="41">
        <v>1.49</v>
      </c>
      <c r="J6" s="23"/>
      <c r="K6" s="23"/>
      <c r="L6" s="30" t="s">
        <v>323</v>
      </c>
      <c r="M6" s="30" t="s">
        <v>456</v>
      </c>
    </row>
    <row r="7" spans="1:13" s="27" customFormat="1" ht="24.95" customHeight="1">
      <c r="A7" s="213">
        <v>2</v>
      </c>
      <c r="B7" s="30" t="s">
        <v>324</v>
      </c>
      <c r="C7" s="30" t="s">
        <v>321</v>
      </c>
      <c r="D7" s="22">
        <v>2298</v>
      </c>
      <c r="E7" s="41">
        <v>6.23</v>
      </c>
      <c r="F7" s="41">
        <v>2.2000000000000002</v>
      </c>
      <c r="G7" s="22">
        <v>1</v>
      </c>
      <c r="H7" s="42" t="s">
        <v>322</v>
      </c>
      <c r="I7" s="41">
        <v>2.2400000000000002</v>
      </c>
      <c r="J7" s="23"/>
      <c r="K7" s="23"/>
      <c r="L7" s="30" t="s">
        <v>325</v>
      </c>
      <c r="M7" s="30" t="s">
        <v>456</v>
      </c>
    </row>
    <row r="8" spans="1:13" s="27" customFormat="1" ht="24.95" customHeight="1">
      <c r="A8" s="219"/>
      <c r="B8" s="30" t="s">
        <v>326</v>
      </c>
      <c r="C8" s="30" t="s">
        <v>321</v>
      </c>
      <c r="D8" s="22">
        <v>1874</v>
      </c>
      <c r="E8" s="41">
        <v>4.93</v>
      </c>
      <c r="F8" s="41">
        <v>1.5</v>
      </c>
      <c r="G8" s="22">
        <v>1</v>
      </c>
      <c r="H8" s="42" t="s">
        <v>322</v>
      </c>
      <c r="I8" s="41">
        <v>1.49</v>
      </c>
      <c r="J8" s="23"/>
      <c r="K8" s="23"/>
      <c r="L8" s="30" t="s">
        <v>323</v>
      </c>
      <c r="M8" s="30" t="s">
        <v>456</v>
      </c>
    </row>
    <row r="9" spans="1:13" s="27" customFormat="1" ht="24.95" customHeight="1">
      <c r="A9" s="214"/>
      <c r="B9" s="30" t="s">
        <v>327</v>
      </c>
      <c r="C9" s="30" t="s">
        <v>321</v>
      </c>
      <c r="D9" s="22">
        <v>2116</v>
      </c>
      <c r="E9" s="41">
        <v>5.69</v>
      </c>
      <c r="F9" s="41">
        <v>1.5</v>
      </c>
      <c r="G9" s="22">
        <v>1</v>
      </c>
      <c r="H9" s="42" t="s">
        <v>322</v>
      </c>
      <c r="I9" s="41">
        <v>1.49</v>
      </c>
      <c r="J9" s="23"/>
      <c r="K9" s="23"/>
      <c r="L9" s="30" t="s">
        <v>323</v>
      </c>
      <c r="M9" s="30" t="s">
        <v>456</v>
      </c>
    </row>
    <row r="10" spans="1:13" s="27" customFormat="1" ht="24.95" customHeight="1">
      <c r="A10" s="215"/>
      <c r="B10" s="211" t="s">
        <v>328</v>
      </c>
      <c r="C10" s="211" t="s">
        <v>329</v>
      </c>
      <c r="D10" s="215"/>
      <c r="E10" s="54" t="s">
        <v>330</v>
      </c>
      <c r="F10" s="41">
        <v>15.5</v>
      </c>
      <c r="G10" s="22">
        <v>1</v>
      </c>
      <c r="H10" s="42" t="s">
        <v>322</v>
      </c>
      <c r="I10" s="41">
        <v>15.5</v>
      </c>
      <c r="J10" s="23"/>
      <c r="K10" s="42" t="s">
        <v>331</v>
      </c>
      <c r="L10" s="13"/>
      <c r="M10" s="30" t="s">
        <v>457</v>
      </c>
    </row>
    <row r="11" spans="1:13" s="27" customFormat="1" ht="24.95" customHeight="1">
      <c r="A11" s="216"/>
      <c r="B11" s="212"/>
      <c r="C11" s="212"/>
      <c r="D11" s="216"/>
      <c r="E11" s="54" t="s">
        <v>330</v>
      </c>
      <c r="F11" s="41">
        <v>15.5</v>
      </c>
      <c r="G11" s="22">
        <v>1</v>
      </c>
      <c r="H11" s="42" t="s">
        <v>322</v>
      </c>
      <c r="I11" s="41">
        <v>15.5</v>
      </c>
      <c r="J11" s="23"/>
      <c r="K11" s="42" t="s">
        <v>331</v>
      </c>
      <c r="L11" s="13"/>
      <c r="M11" s="30" t="s">
        <v>457</v>
      </c>
    </row>
    <row r="12" spans="1:13" s="27" customFormat="1" ht="24.95" customHeight="1">
      <c r="A12" s="23"/>
      <c r="B12" s="32" t="s">
        <v>332</v>
      </c>
      <c r="C12" s="15"/>
      <c r="D12" s="25"/>
      <c r="E12" s="55"/>
      <c r="F12" s="25"/>
      <c r="G12" s="25"/>
      <c r="H12" s="25"/>
      <c r="I12" s="51">
        <f>SUM(I6:I11)</f>
        <v>37.71</v>
      </c>
      <c r="J12" s="25"/>
      <c r="K12" s="25"/>
      <c r="L12" s="15"/>
      <c r="M12" s="15"/>
    </row>
    <row r="13" spans="1:13" s="27" customFormat="1" ht="24.95" customHeight="1">
      <c r="A13" s="23"/>
      <c r="B13" s="29" t="s">
        <v>333</v>
      </c>
      <c r="C13" s="13"/>
      <c r="D13" s="23"/>
      <c r="E13" s="52"/>
      <c r="F13" s="23"/>
      <c r="G13" s="23"/>
      <c r="H13" s="23"/>
      <c r="I13" s="23"/>
      <c r="J13" s="23"/>
      <c r="K13" s="23"/>
      <c r="L13" s="13"/>
      <c r="M13" s="13"/>
    </row>
    <row r="14" spans="1:13" s="27" customFormat="1" ht="24.95" customHeight="1">
      <c r="A14" s="22">
        <v>4</v>
      </c>
      <c r="B14" s="30" t="s">
        <v>334</v>
      </c>
      <c r="C14" s="30" t="s">
        <v>321</v>
      </c>
      <c r="D14" s="22">
        <v>1767</v>
      </c>
      <c r="E14" s="41">
        <v>4.6100000000000003</v>
      </c>
      <c r="F14" s="41">
        <v>1.5</v>
      </c>
      <c r="G14" s="22">
        <v>1</v>
      </c>
      <c r="H14" s="42" t="s">
        <v>322</v>
      </c>
      <c r="I14" s="41">
        <v>1.5</v>
      </c>
      <c r="J14" s="23"/>
      <c r="K14" s="23"/>
      <c r="L14" s="30" t="s">
        <v>323</v>
      </c>
      <c r="M14" s="30" t="s">
        <v>458</v>
      </c>
    </row>
    <row r="15" spans="1:13" s="27" customFormat="1" ht="24.95" customHeight="1">
      <c r="A15" s="22">
        <v>5</v>
      </c>
      <c r="B15" s="30" t="s">
        <v>335</v>
      </c>
      <c r="C15" s="30" t="s">
        <v>321</v>
      </c>
      <c r="D15" s="22">
        <v>1002</v>
      </c>
      <c r="E15" s="41">
        <v>2.52</v>
      </c>
      <c r="F15" s="41">
        <v>0.8</v>
      </c>
      <c r="G15" s="22">
        <v>1</v>
      </c>
      <c r="H15" s="42" t="s">
        <v>322</v>
      </c>
      <c r="I15" s="41">
        <v>0.8</v>
      </c>
      <c r="J15" s="23"/>
      <c r="K15" s="23"/>
      <c r="L15" s="30" t="s">
        <v>336</v>
      </c>
      <c r="M15" s="30" t="s">
        <v>458</v>
      </c>
    </row>
    <row r="16" spans="1:13" s="27" customFormat="1" ht="24.95" customHeight="1">
      <c r="A16" s="22">
        <v>4</v>
      </c>
      <c r="B16" s="30" t="s">
        <v>337</v>
      </c>
      <c r="C16" s="30" t="s">
        <v>321</v>
      </c>
      <c r="D16" s="22">
        <v>1695</v>
      </c>
      <c r="E16" s="41">
        <v>4.4000000000000004</v>
      </c>
      <c r="F16" s="41">
        <v>1.5</v>
      </c>
      <c r="G16" s="22">
        <v>1</v>
      </c>
      <c r="H16" s="42" t="s">
        <v>322</v>
      </c>
      <c r="I16" s="41">
        <v>1.5</v>
      </c>
      <c r="J16" s="23"/>
      <c r="K16" s="23"/>
      <c r="L16" s="30" t="s">
        <v>323</v>
      </c>
      <c r="M16" s="30" t="s">
        <v>458</v>
      </c>
    </row>
    <row r="17" spans="1:13" s="27" customFormat="1" ht="24.95" customHeight="1">
      <c r="A17" s="22">
        <v>5</v>
      </c>
      <c r="B17" s="30" t="s">
        <v>338</v>
      </c>
      <c r="C17" s="30" t="s">
        <v>321</v>
      </c>
      <c r="D17" s="22">
        <v>1332</v>
      </c>
      <c r="E17" s="41">
        <v>3.4</v>
      </c>
      <c r="F17" s="41">
        <v>1.1000000000000001</v>
      </c>
      <c r="G17" s="22">
        <v>1</v>
      </c>
      <c r="H17" s="42" t="s">
        <v>322</v>
      </c>
      <c r="I17" s="41">
        <v>1.1000000000000001</v>
      </c>
      <c r="J17" s="23"/>
      <c r="K17" s="23"/>
      <c r="L17" s="30" t="s">
        <v>339</v>
      </c>
      <c r="M17" s="30" t="s">
        <v>458</v>
      </c>
    </row>
    <row r="18" spans="1:13" s="27" customFormat="1" ht="24.95" customHeight="1">
      <c r="A18" s="22">
        <v>5</v>
      </c>
      <c r="B18" s="30" t="s">
        <v>340</v>
      </c>
      <c r="C18" s="30" t="s">
        <v>321</v>
      </c>
      <c r="D18" s="22">
        <v>3754</v>
      </c>
      <c r="E18" s="41">
        <v>10.49</v>
      </c>
      <c r="F18" s="41">
        <v>2.2000000000000002</v>
      </c>
      <c r="G18" s="22">
        <v>1</v>
      </c>
      <c r="H18" s="42" t="s">
        <v>322</v>
      </c>
      <c r="I18" s="41">
        <v>2.2000000000000002</v>
      </c>
      <c r="J18" s="23"/>
      <c r="K18" s="23"/>
      <c r="L18" s="30" t="s">
        <v>341</v>
      </c>
      <c r="M18" s="30" t="s">
        <v>458</v>
      </c>
    </row>
    <row r="19" spans="1:13" s="27" customFormat="1" ht="24.95" customHeight="1">
      <c r="A19" s="23"/>
      <c r="B19" s="30" t="s">
        <v>342</v>
      </c>
      <c r="C19" s="30" t="s">
        <v>329</v>
      </c>
      <c r="D19" s="23"/>
      <c r="E19" s="54" t="s">
        <v>343</v>
      </c>
      <c r="F19" s="41">
        <v>15.5</v>
      </c>
      <c r="G19" s="22">
        <v>2</v>
      </c>
      <c r="H19" s="42" t="s">
        <v>322</v>
      </c>
      <c r="I19" s="41">
        <v>31</v>
      </c>
      <c r="J19" s="23"/>
      <c r="K19" s="42" t="s">
        <v>344</v>
      </c>
      <c r="L19" s="13"/>
      <c r="M19" s="30" t="s">
        <v>459</v>
      </c>
    </row>
    <row r="20" spans="1:13" s="27" customFormat="1" ht="24.95" customHeight="1">
      <c r="A20" s="23"/>
      <c r="B20" s="32" t="s">
        <v>345</v>
      </c>
      <c r="C20" s="15"/>
      <c r="D20" s="25"/>
      <c r="E20" s="55"/>
      <c r="F20" s="25"/>
      <c r="G20" s="25"/>
      <c r="H20" s="25"/>
      <c r="I20" s="51">
        <f>SUM(I14:I19)</f>
        <v>38.1</v>
      </c>
      <c r="J20" s="25"/>
      <c r="K20" s="25"/>
      <c r="L20" s="15"/>
      <c r="M20" s="15"/>
    </row>
    <row r="21" spans="1:13" s="27" customFormat="1" ht="24.95" customHeight="1">
      <c r="A21" s="23"/>
      <c r="B21" s="13"/>
      <c r="C21" s="13"/>
      <c r="D21" s="23"/>
      <c r="E21" s="52"/>
      <c r="F21" s="23"/>
      <c r="G21" s="23"/>
      <c r="H21" s="23"/>
      <c r="I21" s="52"/>
      <c r="J21" s="23"/>
      <c r="K21" s="23"/>
      <c r="L21" s="13"/>
      <c r="M21" s="13"/>
    </row>
    <row r="22" spans="1:13" s="27" customFormat="1" ht="24.95" customHeight="1">
      <c r="A22" s="23"/>
      <c r="B22" s="29" t="s">
        <v>346</v>
      </c>
      <c r="C22" s="13"/>
      <c r="D22" s="23"/>
      <c r="E22" s="52"/>
      <c r="F22" s="23"/>
      <c r="G22" s="23"/>
      <c r="H22" s="23"/>
      <c r="I22" s="52"/>
      <c r="J22" s="23"/>
      <c r="K22" s="23"/>
      <c r="L22" s="13"/>
      <c r="M22" s="13"/>
    </row>
    <row r="23" spans="1:13" s="27" customFormat="1" ht="24.95" customHeight="1">
      <c r="A23" s="22">
        <v>6</v>
      </c>
      <c r="B23" s="30" t="s">
        <v>347</v>
      </c>
      <c r="C23" s="30" t="s">
        <v>321</v>
      </c>
      <c r="D23" s="22">
        <v>2261</v>
      </c>
      <c r="E23" s="41">
        <v>6.12</v>
      </c>
      <c r="F23" s="41">
        <v>1.5</v>
      </c>
      <c r="G23" s="22">
        <v>1</v>
      </c>
      <c r="H23" s="42" t="s">
        <v>322</v>
      </c>
      <c r="I23" s="41">
        <v>1.5</v>
      </c>
      <c r="J23" s="23"/>
      <c r="K23" s="23"/>
      <c r="L23" s="30" t="s">
        <v>323</v>
      </c>
      <c r="M23" s="30" t="s">
        <v>456</v>
      </c>
    </row>
    <row r="24" spans="1:13" s="27" customFormat="1" ht="24.95" customHeight="1">
      <c r="A24" s="22">
        <v>7</v>
      </c>
      <c r="B24" s="30" t="s">
        <v>348</v>
      </c>
      <c r="C24" s="30" t="s">
        <v>321</v>
      </c>
      <c r="D24" s="22">
        <v>2417</v>
      </c>
      <c r="E24" s="41">
        <v>6.54</v>
      </c>
      <c r="F24" s="41">
        <v>2.2000000000000002</v>
      </c>
      <c r="G24" s="22">
        <v>1</v>
      </c>
      <c r="H24" s="42" t="s">
        <v>322</v>
      </c>
      <c r="I24" s="41">
        <v>2.2000000000000002</v>
      </c>
      <c r="J24" s="23"/>
      <c r="K24" s="23"/>
      <c r="L24" s="30" t="s">
        <v>325</v>
      </c>
      <c r="M24" s="30" t="s">
        <v>456</v>
      </c>
    </row>
    <row r="25" spans="1:13" s="27" customFormat="1" ht="24.95" customHeight="1">
      <c r="A25" s="22">
        <v>6</v>
      </c>
      <c r="B25" s="30" t="s">
        <v>349</v>
      </c>
      <c r="C25" s="30" t="s">
        <v>321</v>
      </c>
      <c r="D25" s="22">
        <v>2417</v>
      </c>
      <c r="E25" s="41">
        <v>6.54</v>
      </c>
      <c r="F25" s="41">
        <v>2.2000000000000002</v>
      </c>
      <c r="G25" s="22">
        <v>1</v>
      </c>
      <c r="H25" s="42" t="s">
        <v>322</v>
      </c>
      <c r="I25" s="41">
        <v>2.2000000000000002</v>
      </c>
      <c r="J25" s="23"/>
      <c r="K25" s="23"/>
      <c r="L25" s="30" t="s">
        <v>325</v>
      </c>
      <c r="M25" s="30" t="s">
        <v>456</v>
      </c>
    </row>
    <row r="26" spans="1:13" s="27" customFormat="1" ht="24.95" customHeight="1">
      <c r="A26" s="22">
        <v>7</v>
      </c>
      <c r="B26" s="30" t="s">
        <v>350</v>
      </c>
      <c r="C26" s="30" t="s">
        <v>321</v>
      </c>
      <c r="D26" s="22">
        <v>5886</v>
      </c>
      <c r="E26" s="41">
        <v>16.55</v>
      </c>
      <c r="F26" s="41">
        <v>3.7</v>
      </c>
      <c r="G26" s="22">
        <v>1</v>
      </c>
      <c r="H26" s="42" t="s">
        <v>322</v>
      </c>
      <c r="I26" s="41">
        <v>3.7</v>
      </c>
      <c r="J26" s="23"/>
      <c r="K26" s="23"/>
      <c r="L26" s="30" t="s">
        <v>351</v>
      </c>
      <c r="M26" s="30" t="s">
        <v>456</v>
      </c>
    </row>
    <row r="27" spans="1:13" s="27" customFormat="1" ht="24.95" customHeight="1">
      <c r="A27" s="23"/>
      <c r="B27" s="13"/>
      <c r="C27" s="13"/>
      <c r="D27" s="23"/>
      <c r="E27" s="52"/>
      <c r="F27" s="23"/>
      <c r="G27" s="23"/>
      <c r="H27" s="23"/>
      <c r="I27" s="52"/>
      <c r="J27" s="23"/>
      <c r="K27" s="23"/>
      <c r="L27" s="13"/>
      <c r="M27" s="13"/>
    </row>
    <row r="28" spans="1:13" s="27" customFormat="1" ht="24.95" customHeight="1">
      <c r="A28" s="23"/>
      <c r="B28" s="30" t="s">
        <v>352</v>
      </c>
      <c r="C28" s="30" t="s">
        <v>329</v>
      </c>
      <c r="D28" s="23"/>
      <c r="E28" s="54" t="s">
        <v>353</v>
      </c>
      <c r="F28" s="41">
        <v>17.899999999999999</v>
      </c>
      <c r="G28" s="22">
        <v>2</v>
      </c>
      <c r="H28" s="42" t="s">
        <v>322</v>
      </c>
      <c r="I28" s="41">
        <v>35.799999999999997</v>
      </c>
      <c r="J28" s="23"/>
      <c r="K28" s="42" t="s">
        <v>344</v>
      </c>
      <c r="L28" s="13"/>
      <c r="M28" s="30" t="s">
        <v>459</v>
      </c>
    </row>
    <row r="29" spans="1:13" s="27" customFormat="1" ht="24.95" customHeight="1">
      <c r="A29" s="23"/>
      <c r="B29" s="13"/>
      <c r="C29" s="30" t="s">
        <v>329</v>
      </c>
      <c r="D29" s="23"/>
      <c r="E29" s="54" t="s">
        <v>354</v>
      </c>
      <c r="F29" s="41">
        <v>10.6</v>
      </c>
      <c r="G29" s="22">
        <v>1</v>
      </c>
      <c r="H29" s="42" t="s">
        <v>322</v>
      </c>
      <c r="I29" s="41">
        <v>10.6</v>
      </c>
      <c r="J29" s="23"/>
      <c r="K29" s="42" t="s">
        <v>355</v>
      </c>
      <c r="L29" s="13"/>
      <c r="M29" s="30" t="s">
        <v>460</v>
      </c>
    </row>
    <row r="30" spans="1:13" s="27" customFormat="1" ht="24.95" customHeight="1">
      <c r="A30" s="23"/>
      <c r="B30" s="32" t="s">
        <v>356</v>
      </c>
      <c r="C30" s="15"/>
      <c r="D30" s="25"/>
      <c r="E30" s="55"/>
      <c r="F30" s="25"/>
      <c r="G30" s="25"/>
      <c r="H30" s="25"/>
      <c r="I30" s="51">
        <f>SUM(I23:I29)</f>
        <v>56</v>
      </c>
      <c r="J30" s="25"/>
      <c r="K30" s="25"/>
      <c r="L30" s="15"/>
      <c r="M30" s="15"/>
    </row>
    <row r="31" spans="1:13" s="27" customFormat="1" ht="24.95" customHeight="1">
      <c r="A31" s="23"/>
      <c r="B31" s="29" t="s">
        <v>357</v>
      </c>
      <c r="C31" s="13"/>
      <c r="D31" s="23"/>
      <c r="E31" s="52"/>
      <c r="F31" s="23"/>
      <c r="G31" s="23"/>
      <c r="H31" s="23"/>
      <c r="I31" s="52"/>
      <c r="J31" s="23"/>
      <c r="K31" s="23"/>
      <c r="L31" s="13"/>
      <c r="M31" s="13"/>
    </row>
    <row r="32" spans="1:13" s="27" customFormat="1" ht="24.95" customHeight="1">
      <c r="A32" s="22">
        <v>8</v>
      </c>
      <c r="B32" s="30" t="s">
        <v>358</v>
      </c>
      <c r="C32" s="30" t="s">
        <v>321</v>
      </c>
      <c r="D32" s="22">
        <v>2316</v>
      </c>
      <c r="E32" s="41">
        <v>6.28</v>
      </c>
      <c r="F32" s="41">
        <v>2.2000000000000002</v>
      </c>
      <c r="G32" s="22">
        <v>1</v>
      </c>
      <c r="H32" s="42" t="s">
        <v>322</v>
      </c>
      <c r="I32" s="41">
        <v>2.2000000000000002</v>
      </c>
      <c r="J32" s="23"/>
      <c r="K32" s="23"/>
      <c r="L32" s="30" t="s">
        <v>325</v>
      </c>
      <c r="M32" s="30" t="s">
        <v>456</v>
      </c>
    </row>
    <row r="33" spans="1:13" s="27" customFormat="1" ht="24.95" customHeight="1">
      <c r="A33" s="22">
        <v>9</v>
      </c>
      <c r="B33" s="30" t="s">
        <v>359</v>
      </c>
      <c r="C33" s="30" t="s">
        <v>321</v>
      </c>
      <c r="D33" s="22">
        <v>2536</v>
      </c>
      <c r="E33" s="41">
        <v>6.89</v>
      </c>
      <c r="F33" s="41">
        <v>2.2000000000000002</v>
      </c>
      <c r="G33" s="22">
        <v>1</v>
      </c>
      <c r="H33" s="42" t="s">
        <v>322</v>
      </c>
      <c r="I33" s="41">
        <v>2.2000000000000002</v>
      </c>
      <c r="J33" s="23"/>
      <c r="K33" s="23"/>
      <c r="L33" s="30" t="s">
        <v>325</v>
      </c>
      <c r="M33" s="30" t="s">
        <v>456</v>
      </c>
    </row>
    <row r="34" spans="1:13" s="27" customFormat="1" ht="24.95" customHeight="1">
      <c r="A34" s="22">
        <v>10</v>
      </c>
      <c r="B34" s="30" t="s">
        <v>360</v>
      </c>
      <c r="C34" s="30" t="s">
        <v>321</v>
      </c>
      <c r="D34" s="22">
        <v>3232</v>
      </c>
      <c r="E34" s="41">
        <v>8.99</v>
      </c>
      <c r="F34" s="41">
        <v>2.2000000000000002</v>
      </c>
      <c r="G34" s="22">
        <v>1</v>
      </c>
      <c r="H34" s="42" t="s">
        <v>322</v>
      </c>
      <c r="I34" s="41">
        <v>2.2000000000000002</v>
      </c>
      <c r="J34" s="23"/>
      <c r="K34" s="23"/>
      <c r="L34" s="30" t="s">
        <v>325</v>
      </c>
      <c r="M34" s="30" t="s">
        <v>456</v>
      </c>
    </row>
    <row r="35" spans="1:13" s="27" customFormat="1" ht="24.95" customHeight="1">
      <c r="A35" s="23"/>
      <c r="B35" s="30" t="s">
        <v>361</v>
      </c>
      <c r="C35" s="30" t="s">
        <v>321</v>
      </c>
      <c r="D35" s="22">
        <v>3119</v>
      </c>
      <c r="E35" s="41">
        <v>8.65</v>
      </c>
      <c r="F35" s="41">
        <v>2.2000000000000002</v>
      </c>
      <c r="G35" s="22">
        <v>1</v>
      </c>
      <c r="H35" s="42" t="s">
        <v>322</v>
      </c>
      <c r="I35" s="41">
        <v>2.2000000000000002</v>
      </c>
      <c r="J35" s="23"/>
      <c r="K35" s="23"/>
      <c r="L35" s="30" t="s">
        <v>362</v>
      </c>
      <c r="M35" s="30" t="s">
        <v>456</v>
      </c>
    </row>
    <row r="36" spans="1:13" s="27" customFormat="1" ht="24.95" customHeight="1">
      <c r="A36" s="23"/>
      <c r="B36" s="30" t="s">
        <v>363</v>
      </c>
      <c r="C36" s="30" t="s">
        <v>329</v>
      </c>
      <c r="D36" s="23"/>
      <c r="E36" s="54" t="s">
        <v>353</v>
      </c>
      <c r="F36" s="41">
        <v>17.899999999999999</v>
      </c>
      <c r="G36" s="22">
        <v>1</v>
      </c>
      <c r="H36" s="42" t="s">
        <v>322</v>
      </c>
      <c r="I36" s="41">
        <v>17.899999999999999</v>
      </c>
      <c r="J36" s="23"/>
      <c r="K36" s="42" t="s">
        <v>364</v>
      </c>
      <c r="L36" s="13"/>
      <c r="M36" s="30" t="s">
        <v>461</v>
      </c>
    </row>
    <row r="37" spans="1:13" s="27" customFormat="1" ht="24.95" customHeight="1">
      <c r="A37" s="23"/>
      <c r="B37" s="13"/>
      <c r="C37" s="13"/>
      <c r="D37" s="23"/>
      <c r="E37" s="54" t="s">
        <v>365</v>
      </c>
      <c r="F37" s="41">
        <v>19.899999999999999</v>
      </c>
      <c r="G37" s="22">
        <v>1</v>
      </c>
      <c r="H37" s="42" t="s">
        <v>322</v>
      </c>
      <c r="I37" s="41">
        <v>19.899999999999999</v>
      </c>
      <c r="J37" s="23"/>
      <c r="K37" s="42" t="s">
        <v>364</v>
      </c>
      <c r="L37" s="13"/>
      <c r="M37" s="30" t="s">
        <v>461</v>
      </c>
    </row>
    <row r="38" spans="1:13" s="27" customFormat="1" ht="24.95" customHeight="1">
      <c r="A38" s="23"/>
      <c r="B38" s="32" t="s">
        <v>366</v>
      </c>
      <c r="C38" s="15"/>
      <c r="D38" s="25"/>
      <c r="E38" s="55"/>
      <c r="F38" s="25"/>
      <c r="G38" s="25"/>
      <c r="H38" s="25"/>
      <c r="I38" s="51">
        <f>SUM(I32:I37)</f>
        <v>46.599999999999994</v>
      </c>
      <c r="J38" s="25"/>
      <c r="K38" s="25"/>
      <c r="L38" s="15"/>
      <c r="M38" s="15"/>
    </row>
    <row r="39" spans="1:13" s="27" customFormat="1" ht="24.95" customHeight="1">
      <c r="A39" s="23"/>
      <c r="B39" s="29" t="s">
        <v>367</v>
      </c>
      <c r="C39" s="13"/>
      <c r="D39" s="23"/>
      <c r="E39" s="52"/>
      <c r="F39" s="23"/>
      <c r="G39" s="23"/>
      <c r="H39" s="23"/>
      <c r="I39" s="52"/>
      <c r="J39" s="23"/>
      <c r="K39" s="23"/>
      <c r="L39" s="13"/>
      <c r="M39" s="13"/>
    </row>
    <row r="40" spans="1:13" s="27" customFormat="1" ht="24.95" customHeight="1">
      <c r="A40" s="22">
        <v>11</v>
      </c>
      <c r="B40" s="30" t="s">
        <v>368</v>
      </c>
      <c r="C40" s="30" t="s">
        <v>321</v>
      </c>
      <c r="D40" s="22">
        <v>5886</v>
      </c>
      <c r="E40" s="41">
        <v>16.55</v>
      </c>
      <c r="F40" s="41">
        <v>3.7</v>
      </c>
      <c r="G40" s="22">
        <v>1</v>
      </c>
      <c r="H40" s="42" t="s">
        <v>322</v>
      </c>
      <c r="I40" s="41">
        <v>3.7</v>
      </c>
      <c r="J40" s="23"/>
      <c r="K40" s="23"/>
      <c r="L40" s="30" t="s">
        <v>369</v>
      </c>
      <c r="M40" s="30" t="s">
        <v>456</v>
      </c>
    </row>
    <row r="41" spans="1:13" s="27" customFormat="1" ht="24.95" customHeight="1">
      <c r="A41" s="22">
        <v>12</v>
      </c>
      <c r="B41" s="30" t="s">
        <v>370</v>
      </c>
      <c r="C41" s="30" t="s">
        <v>321</v>
      </c>
      <c r="D41" s="22">
        <v>5886</v>
      </c>
      <c r="E41" s="41">
        <v>16.55</v>
      </c>
      <c r="F41" s="41">
        <v>3.7</v>
      </c>
      <c r="G41" s="22">
        <v>1</v>
      </c>
      <c r="H41" s="42" t="s">
        <v>322</v>
      </c>
      <c r="I41" s="41">
        <v>3.7</v>
      </c>
      <c r="J41" s="23"/>
      <c r="K41" s="23"/>
      <c r="L41" s="30" t="s">
        <v>369</v>
      </c>
      <c r="M41" s="30" t="s">
        <v>456</v>
      </c>
    </row>
    <row r="42" spans="1:13" s="27" customFormat="1" ht="24.95" customHeight="1">
      <c r="A42" s="22">
        <v>13</v>
      </c>
      <c r="B42" s="30" t="s">
        <v>371</v>
      </c>
      <c r="C42" s="30" t="s">
        <v>321</v>
      </c>
      <c r="D42" s="22">
        <v>5886</v>
      </c>
      <c r="E42" s="41">
        <v>16.55</v>
      </c>
      <c r="F42" s="41">
        <v>3.7</v>
      </c>
      <c r="G42" s="22">
        <v>1</v>
      </c>
      <c r="H42" s="42" t="s">
        <v>322</v>
      </c>
      <c r="I42" s="41">
        <v>3.7</v>
      </c>
      <c r="J42" s="23"/>
      <c r="K42" s="23"/>
      <c r="L42" s="30" t="s">
        <v>369</v>
      </c>
      <c r="M42" s="30" t="s">
        <v>456</v>
      </c>
    </row>
    <row r="43" spans="1:13" s="27" customFormat="1" ht="24.95" customHeight="1">
      <c r="A43" s="23"/>
      <c r="B43" s="30" t="s">
        <v>372</v>
      </c>
      <c r="C43" s="30" t="s">
        <v>329</v>
      </c>
      <c r="D43" s="23"/>
      <c r="E43" s="54" t="s">
        <v>365</v>
      </c>
      <c r="F43" s="41">
        <v>19.899999999999999</v>
      </c>
      <c r="G43" s="22">
        <v>2</v>
      </c>
      <c r="H43" s="42" t="s">
        <v>322</v>
      </c>
      <c r="I43" s="41">
        <v>39.799999999999997</v>
      </c>
      <c r="J43" s="23"/>
      <c r="K43" s="42" t="s">
        <v>344</v>
      </c>
      <c r="L43" s="13"/>
      <c r="M43" s="30" t="s">
        <v>462</v>
      </c>
    </row>
    <row r="44" spans="1:13" s="27" customFormat="1" ht="24.95" customHeight="1">
      <c r="A44" s="23"/>
      <c r="B44" s="13"/>
      <c r="C44" s="13"/>
      <c r="D44" s="23"/>
      <c r="E44" s="54" t="s">
        <v>373</v>
      </c>
      <c r="F44" s="41">
        <v>17.3</v>
      </c>
      <c r="G44" s="22">
        <v>1</v>
      </c>
      <c r="H44" s="42" t="s">
        <v>322</v>
      </c>
      <c r="I44" s="41">
        <v>17.3</v>
      </c>
      <c r="J44" s="23"/>
      <c r="K44" s="42" t="s">
        <v>364</v>
      </c>
      <c r="L44" s="13"/>
      <c r="M44" s="30" t="s">
        <v>461</v>
      </c>
    </row>
    <row r="45" spans="1:13" s="27" customFormat="1" ht="24.95" customHeight="1">
      <c r="A45" s="23"/>
      <c r="B45" s="32" t="s">
        <v>374</v>
      </c>
      <c r="C45" s="15"/>
      <c r="D45" s="25"/>
      <c r="E45" s="55"/>
      <c r="F45" s="25"/>
      <c r="G45" s="25"/>
      <c r="H45" s="25"/>
      <c r="I45" s="51">
        <f>SUM(I39:I44)</f>
        <v>68.2</v>
      </c>
      <c r="J45" s="25"/>
      <c r="K45" s="25"/>
      <c r="L45" s="15"/>
      <c r="M45" s="15"/>
    </row>
    <row r="46" spans="1:13" s="27" customFormat="1" ht="24.95" customHeight="1">
      <c r="A46" s="23"/>
      <c r="B46" s="33" t="s">
        <v>375</v>
      </c>
      <c r="C46" s="13"/>
      <c r="D46" s="23"/>
      <c r="E46" s="52"/>
      <c r="F46" s="23"/>
      <c r="G46" s="23"/>
      <c r="H46" s="23"/>
      <c r="I46" s="52"/>
      <c r="J46" s="23"/>
      <c r="K46" s="23"/>
      <c r="L46" s="13"/>
      <c r="M46" s="13"/>
    </row>
    <row r="47" spans="1:13" s="27" customFormat="1" ht="24.95" customHeight="1">
      <c r="A47" s="23"/>
      <c r="B47" s="29" t="s">
        <v>376</v>
      </c>
      <c r="C47" s="13"/>
      <c r="D47" s="23"/>
      <c r="E47" s="52"/>
      <c r="F47" s="23"/>
      <c r="G47" s="23"/>
      <c r="H47" s="23"/>
      <c r="I47" s="52"/>
      <c r="J47" s="23"/>
      <c r="K47" s="23"/>
      <c r="L47" s="13"/>
      <c r="M47" s="13"/>
    </row>
    <row r="48" spans="1:13" s="27" customFormat="1" ht="24.95" customHeight="1">
      <c r="A48" s="22">
        <v>14</v>
      </c>
      <c r="B48" s="30" t="s">
        <v>377</v>
      </c>
      <c r="C48" s="30" t="s">
        <v>321</v>
      </c>
      <c r="D48" s="22">
        <v>2490</v>
      </c>
      <c r="E48" s="41">
        <v>6.75</v>
      </c>
      <c r="F48" s="41">
        <v>2.2000000000000002</v>
      </c>
      <c r="G48" s="22">
        <v>1</v>
      </c>
      <c r="H48" s="42" t="s">
        <v>322</v>
      </c>
      <c r="I48" s="41">
        <v>2.2000000000000002</v>
      </c>
      <c r="J48" s="23"/>
      <c r="K48" s="23"/>
      <c r="L48" s="30" t="s">
        <v>362</v>
      </c>
      <c r="M48" s="30" t="s">
        <v>456</v>
      </c>
    </row>
    <row r="49" spans="1:13" s="27" customFormat="1" ht="24.95" customHeight="1">
      <c r="A49" s="22">
        <v>15</v>
      </c>
      <c r="B49" s="30" t="s">
        <v>378</v>
      </c>
      <c r="C49" s="30" t="s">
        <v>321</v>
      </c>
      <c r="D49" s="22">
        <v>2576</v>
      </c>
      <c r="E49" s="41">
        <v>7</v>
      </c>
      <c r="F49" s="41">
        <v>2.2000000000000002</v>
      </c>
      <c r="G49" s="22">
        <v>1</v>
      </c>
      <c r="H49" s="42" t="s">
        <v>322</v>
      </c>
      <c r="I49" s="41">
        <v>2.2000000000000002</v>
      </c>
      <c r="J49" s="23"/>
      <c r="K49" s="23"/>
      <c r="L49" s="30" t="s">
        <v>362</v>
      </c>
      <c r="M49" s="30" t="s">
        <v>456</v>
      </c>
    </row>
    <row r="50" spans="1:13" s="27" customFormat="1" ht="24.95" customHeight="1">
      <c r="A50" s="22">
        <v>14</v>
      </c>
      <c r="B50" s="30" t="s">
        <v>379</v>
      </c>
      <c r="C50" s="30" t="s">
        <v>321</v>
      </c>
      <c r="D50" s="22">
        <v>2217</v>
      </c>
      <c r="E50" s="41">
        <v>5.99</v>
      </c>
      <c r="F50" s="41">
        <v>2.2000000000000002</v>
      </c>
      <c r="G50" s="22">
        <v>1</v>
      </c>
      <c r="H50" s="42" t="s">
        <v>322</v>
      </c>
      <c r="I50" s="41">
        <v>2.2000000000000002</v>
      </c>
      <c r="J50" s="23"/>
      <c r="K50" s="23"/>
      <c r="L50" s="30" t="s">
        <v>362</v>
      </c>
      <c r="M50" s="30" t="s">
        <v>456</v>
      </c>
    </row>
    <row r="51" spans="1:13" s="27" customFormat="1" ht="24.95" customHeight="1">
      <c r="A51" s="22">
        <v>15</v>
      </c>
      <c r="B51" s="30" t="s">
        <v>380</v>
      </c>
      <c r="C51" s="30" t="s">
        <v>321</v>
      </c>
      <c r="D51" s="22">
        <v>1894</v>
      </c>
      <c r="E51" s="41">
        <v>4.9800000000000004</v>
      </c>
      <c r="F51" s="41">
        <v>1.5</v>
      </c>
      <c r="G51" s="22">
        <v>1</v>
      </c>
      <c r="H51" s="42" t="s">
        <v>322</v>
      </c>
      <c r="I51" s="41">
        <v>1.5</v>
      </c>
      <c r="J51" s="23"/>
      <c r="K51" s="23"/>
      <c r="L51" s="30" t="s">
        <v>381</v>
      </c>
      <c r="M51" s="30" t="s">
        <v>456</v>
      </c>
    </row>
    <row r="52" spans="1:13" s="27" customFormat="1" ht="24.95" customHeight="1">
      <c r="A52" s="23"/>
      <c r="B52" s="30" t="s">
        <v>382</v>
      </c>
      <c r="C52" s="30" t="s">
        <v>329</v>
      </c>
      <c r="D52" s="23"/>
      <c r="E52" s="54" t="s">
        <v>353</v>
      </c>
      <c r="F52" s="41">
        <v>17.899999999999999</v>
      </c>
      <c r="G52" s="22">
        <v>2</v>
      </c>
      <c r="H52" s="42" t="s">
        <v>322</v>
      </c>
      <c r="I52" s="41">
        <v>35.799999999999997</v>
      </c>
      <c r="J52" s="23"/>
      <c r="K52" s="42" t="s">
        <v>344</v>
      </c>
      <c r="L52" s="13"/>
      <c r="M52" s="30" t="s">
        <v>462</v>
      </c>
    </row>
    <row r="53" spans="1:13" s="27" customFormat="1" ht="24.95" customHeight="1">
      <c r="A53" s="23"/>
      <c r="B53" s="32" t="s">
        <v>383</v>
      </c>
      <c r="C53" s="15"/>
      <c r="D53" s="25"/>
      <c r="E53" s="55"/>
      <c r="F53" s="25"/>
      <c r="G53" s="25"/>
      <c r="H53" s="25"/>
      <c r="I53" s="51">
        <f>SUM(I47:I52)</f>
        <v>43.9</v>
      </c>
      <c r="J53" s="25"/>
      <c r="K53" s="25"/>
      <c r="L53" s="15"/>
      <c r="M53" s="15"/>
    </row>
    <row r="54" spans="1:13" s="27" customFormat="1" ht="24.95" customHeight="1">
      <c r="A54" s="23"/>
      <c r="B54" s="29" t="s">
        <v>384</v>
      </c>
      <c r="C54" s="13"/>
      <c r="D54" s="23"/>
      <c r="E54" s="52"/>
      <c r="F54" s="23"/>
      <c r="G54" s="23"/>
      <c r="H54" s="23"/>
      <c r="I54" s="52"/>
      <c r="J54" s="23"/>
      <c r="K54" s="23"/>
      <c r="L54" s="13"/>
      <c r="M54" s="13"/>
    </row>
    <row r="55" spans="1:13" s="27" customFormat="1" ht="24.95" customHeight="1">
      <c r="A55" s="22">
        <v>16</v>
      </c>
      <c r="B55" s="30" t="s">
        <v>360</v>
      </c>
      <c r="C55" s="30" t="s">
        <v>321</v>
      </c>
      <c r="D55" s="22">
        <v>3092</v>
      </c>
      <c r="E55" s="41">
        <v>8.57</v>
      </c>
      <c r="F55" s="41">
        <v>2.2000000000000002</v>
      </c>
      <c r="G55" s="22">
        <v>1</v>
      </c>
      <c r="H55" s="42" t="s">
        <v>322</v>
      </c>
      <c r="I55" s="41">
        <v>2.2000000000000002</v>
      </c>
      <c r="J55" s="23"/>
      <c r="K55" s="23"/>
      <c r="L55" s="30" t="s">
        <v>362</v>
      </c>
      <c r="M55" s="30" t="s">
        <v>456</v>
      </c>
    </row>
    <row r="56" spans="1:13" s="27" customFormat="1" ht="24.95" customHeight="1">
      <c r="A56" s="213">
        <v>17</v>
      </c>
      <c r="B56" s="30" t="s">
        <v>385</v>
      </c>
      <c r="C56" s="211" t="s">
        <v>321</v>
      </c>
      <c r="D56" s="213">
        <v>3000</v>
      </c>
      <c r="E56" s="217">
        <v>8.57</v>
      </c>
      <c r="F56" s="217">
        <v>2.2000000000000002</v>
      </c>
      <c r="G56" s="213">
        <v>1</v>
      </c>
      <c r="H56" s="220" t="s">
        <v>322</v>
      </c>
      <c r="I56" s="217">
        <v>2.2000000000000002</v>
      </c>
      <c r="J56" s="23"/>
      <c r="K56" s="23"/>
      <c r="L56" s="211" t="s">
        <v>362</v>
      </c>
      <c r="M56" s="211" t="s">
        <v>456</v>
      </c>
    </row>
    <row r="57" spans="1:13" s="27" customFormat="1" ht="24.95" customHeight="1">
      <c r="A57" s="219"/>
      <c r="B57" s="30" t="s">
        <v>386</v>
      </c>
      <c r="C57" s="212"/>
      <c r="D57" s="214"/>
      <c r="E57" s="218"/>
      <c r="F57" s="218"/>
      <c r="G57" s="214"/>
      <c r="H57" s="221"/>
      <c r="I57" s="218"/>
      <c r="J57" s="23"/>
      <c r="K57" s="23"/>
      <c r="L57" s="212"/>
      <c r="M57" s="212"/>
    </row>
    <row r="58" spans="1:13" s="27" customFormat="1" ht="24.95" customHeight="1">
      <c r="A58" s="214"/>
      <c r="B58" s="30" t="s">
        <v>387</v>
      </c>
      <c r="C58" s="30" t="s">
        <v>321</v>
      </c>
      <c r="D58" s="22">
        <v>3613</v>
      </c>
      <c r="E58" s="41">
        <v>10.06</v>
      </c>
      <c r="F58" s="41">
        <v>2.2000000000000002</v>
      </c>
      <c r="G58" s="22">
        <v>1</v>
      </c>
      <c r="H58" s="42" t="s">
        <v>322</v>
      </c>
      <c r="I58" s="41">
        <v>2.2000000000000002</v>
      </c>
      <c r="J58" s="23"/>
      <c r="K58" s="23"/>
      <c r="L58" s="30" t="s">
        <v>362</v>
      </c>
      <c r="M58" s="30" t="s">
        <v>456</v>
      </c>
    </row>
    <row r="59" spans="1:13" s="27" customFormat="1" ht="24.95" customHeight="1">
      <c r="A59" s="22">
        <v>18</v>
      </c>
      <c r="B59" s="30" t="s">
        <v>388</v>
      </c>
      <c r="C59" s="211" t="s">
        <v>321</v>
      </c>
      <c r="D59" s="213">
        <v>2500</v>
      </c>
      <c r="E59" s="217">
        <v>6.23</v>
      </c>
      <c r="F59" s="217">
        <v>2.2000000000000002</v>
      </c>
      <c r="G59" s="213">
        <v>1</v>
      </c>
      <c r="H59" s="220" t="s">
        <v>322</v>
      </c>
      <c r="I59" s="217">
        <v>2.2000000000000002</v>
      </c>
      <c r="J59" s="23"/>
      <c r="K59" s="23"/>
      <c r="L59" s="211" t="s">
        <v>362</v>
      </c>
      <c r="M59" s="211" t="s">
        <v>456</v>
      </c>
    </row>
    <row r="60" spans="1:13" s="27" customFormat="1" ht="24.95" customHeight="1">
      <c r="A60" s="23"/>
      <c r="B60" s="30" t="s">
        <v>389</v>
      </c>
      <c r="C60" s="212"/>
      <c r="D60" s="214"/>
      <c r="E60" s="218"/>
      <c r="F60" s="218"/>
      <c r="G60" s="214"/>
      <c r="H60" s="221"/>
      <c r="I60" s="218"/>
      <c r="J60" s="23"/>
      <c r="K60" s="23"/>
      <c r="L60" s="212"/>
      <c r="M60" s="212"/>
    </row>
    <row r="61" spans="1:13" s="27" customFormat="1" ht="24.95" customHeight="1">
      <c r="A61" s="23"/>
      <c r="B61" s="30" t="s">
        <v>390</v>
      </c>
      <c r="C61" s="30" t="s">
        <v>329</v>
      </c>
      <c r="D61" s="23"/>
      <c r="E61" s="54" t="s">
        <v>365</v>
      </c>
      <c r="F61" s="41">
        <v>19.899999999999999</v>
      </c>
      <c r="G61" s="22">
        <v>2</v>
      </c>
      <c r="H61" s="42" t="s">
        <v>322</v>
      </c>
      <c r="I61" s="41">
        <v>39.799999999999997</v>
      </c>
      <c r="J61" s="23"/>
      <c r="K61" s="42" t="s">
        <v>344</v>
      </c>
      <c r="L61" s="13"/>
      <c r="M61" s="30" t="s">
        <v>462</v>
      </c>
    </row>
    <row r="62" spans="1:13" s="27" customFormat="1" ht="24.95" customHeight="1">
      <c r="A62" s="23"/>
      <c r="B62" s="32" t="s">
        <v>391</v>
      </c>
      <c r="C62" s="15"/>
      <c r="D62" s="25"/>
      <c r="E62" s="55"/>
      <c r="F62" s="25"/>
      <c r="G62" s="25"/>
      <c r="H62" s="25"/>
      <c r="I62" s="51">
        <f>SUM(I54:I61)</f>
        <v>48.599999999999994</v>
      </c>
      <c r="J62" s="25"/>
      <c r="K62" s="25"/>
      <c r="L62" s="15"/>
      <c r="M62" s="15"/>
    </row>
    <row r="63" spans="1:13" s="27" customFormat="1" ht="24.95" customHeight="1">
      <c r="A63" s="23"/>
      <c r="B63" s="29" t="s">
        <v>392</v>
      </c>
      <c r="C63" s="13"/>
      <c r="D63" s="23"/>
      <c r="E63" s="52"/>
      <c r="F63" s="23"/>
      <c r="G63" s="23"/>
      <c r="H63" s="23"/>
      <c r="I63" s="52"/>
      <c r="J63" s="23"/>
      <c r="K63" s="23"/>
      <c r="L63" s="13"/>
      <c r="M63" s="13"/>
    </row>
    <row r="64" spans="1:13" s="27" customFormat="1" ht="24.95" customHeight="1">
      <c r="A64" s="22">
        <v>19</v>
      </c>
      <c r="B64" s="30" t="s">
        <v>393</v>
      </c>
      <c r="C64" s="30" t="s">
        <v>321</v>
      </c>
      <c r="D64" s="22">
        <v>1657</v>
      </c>
      <c r="E64" s="41">
        <v>4.3099999999999996</v>
      </c>
      <c r="F64" s="41">
        <v>1.1000000000000001</v>
      </c>
      <c r="G64" s="22">
        <v>1</v>
      </c>
      <c r="H64" s="42" t="s">
        <v>322</v>
      </c>
      <c r="I64" s="41">
        <v>1.1000000000000001</v>
      </c>
      <c r="J64" s="23"/>
      <c r="K64" s="23"/>
      <c r="L64" s="30" t="s">
        <v>394</v>
      </c>
      <c r="M64" s="30" t="s">
        <v>456</v>
      </c>
    </row>
    <row r="65" spans="1:13" s="27" customFormat="1" ht="24.95" customHeight="1">
      <c r="A65" s="213">
        <v>20</v>
      </c>
      <c r="B65" s="30" t="s">
        <v>395</v>
      </c>
      <c r="C65" s="30" t="s">
        <v>321</v>
      </c>
      <c r="D65" s="22">
        <v>1573</v>
      </c>
      <c r="E65" s="41">
        <v>4.1100000000000003</v>
      </c>
      <c r="F65" s="41">
        <v>1.1000000000000001</v>
      </c>
      <c r="G65" s="22">
        <v>1</v>
      </c>
      <c r="H65" s="42" t="s">
        <v>322</v>
      </c>
      <c r="I65" s="41">
        <v>1.1000000000000001</v>
      </c>
      <c r="J65" s="23"/>
      <c r="K65" s="23"/>
      <c r="L65" s="30" t="s">
        <v>394</v>
      </c>
      <c r="M65" s="30" t="s">
        <v>456</v>
      </c>
    </row>
    <row r="66" spans="1:13" s="27" customFormat="1" ht="24.95" customHeight="1">
      <c r="A66" s="219"/>
      <c r="B66" s="30" t="s">
        <v>396</v>
      </c>
      <c r="C66" s="30" t="s">
        <v>321</v>
      </c>
      <c r="D66" s="22">
        <v>1949</v>
      </c>
      <c r="E66" s="41">
        <v>5.1100000000000003</v>
      </c>
      <c r="F66" s="41">
        <v>1.5</v>
      </c>
      <c r="G66" s="22">
        <v>1</v>
      </c>
      <c r="H66" s="42" t="s">
        <v>322</v>
      </c>
      <c r="I66" s="41">
        <v>1.5</v>
      </c>
      <c r="J66" s="23"/>
      <c r="K66" s="23"/>
      <c r="L66" s="30" t="s">
        <v>381</v>
      </c>
      <c r="M66" s="30" t="s">
        <v>456</v>
      </c>
    </row>
    <row r="67" spans="1:13" s="27" customFormat="1" ht="24.95" customHeight="1">
      <c r="A67" s="214"/>
      <c r="B67" s="30" t="s">
        <v>397</v>
      </c>
      <c r="C67" s="30" t="s">
        <v>321</v>
      </c>
      <c r="D67" s="22">
        <v>1464</v>
      </c>
      <c r="E67" s="41">
        <v>3.79</v>
      </c>
      <c r="F67" s="41">
        <v>1.1000000000000001</v>
      </c>
      <c r="G67" s="22">
        <v>1</v>
      </c>
      <c r="H67" s="42" t="s">
        <v>322</v>
      </c>
      <c r="I67" s="41">
        <v>1.1000000000000001</v>
      </c>
      <c r="J67" s="23"/>
      <c r="K67" s="23"/>
      <c r="L67" s="30" t="s">
        <v>394</v>
      </c>
      <c r="M67" s="30" t="s">
        <v>456</v>
      </c>
    </row>
    <row r="68" spans="1:13" s="27" customFormat="1" ht="24.95" customHeight="1">
      <c r="A68" s="23"/>
      <c r="B68" s="211" t="s">
        <v>398</v>
      </c>
      <c r="C68" s="211" t="s">
        <v>329</v>
      </c>
      <c r="D68" s="23"/>
      <c r="E68" s="54" t="s">
        <v>353</v>
      </c>
      <c r="F68" s="41">
        <v>17.899999999999999</v>
      </c>
      <c r="G68" s="22">
        <v>1</v>
      </c>
      <c r="H68" s="42" t="s">
        <v>322</v>
      </c>
      <c r="I68" s="41">
        <v>17.899999999999999</v>
      </c>
      <c r="J68" s="23"/>
      <c r="K68" s="42" t="s">
        <v>364</v>
      </c>
      <c r="L68" s="13"/>
      <c r="M68" s="30" t="s">
        <v>461</v>
      </c>
    </row>
    <row r="69" spans="1:13" s="27" customFormat="1" ht="24.95" customHeight="1">
      <c r="A69" s="23"/>
      <c r="B69" s="212"/>
      <c r="C69" s="212"/>
      <c r="D69" s="23"/>
      <c r="E69" s="54" t="s">
        <v>354</v>
      </c>
      <c r="F69" s="21">
        <v>10.6</v>
      </c>
      <c r="G69" s="22">
        <v>1</v>
      </c>
      <c r="H69" s="42" t="s">
        <v>322</v>
      </c>
      <c r="I69" s="41">
        <v>10.6</v>
      </c>
      <c r="J69" s="23"/>
      <c r="K69" s="42" t="s">
        <v>355</v>
      </c>
      <c r="L69" s="13"/>
      <c r="M69" s="30" t="s">
        <v>461</v>
      </c>
    </row>
    <row r="70" spans="1:13" s="27" customFormat="1" ht="24.95" customHeight="1">
      <c r="A70" s="23"/>
      <c r="B70" s="32" t="s">
        <v>399</v>
      </c>
      <c r="C70" s="15"/>
      <c r="D70" s="25"/>
      <c r="E70" s="55"/>
      <c r="F70" s="25"/>
      <c r="G70" s="25"/>
      <c r="H70" s="25"/>
      <c r="I70" s="51">
        <f>SUM(I64:I69)</f>
        <v>33.299999999999997</v>
      </c>
      <c r="J70" s="25"/>
      <c r="K70" s="25"/>
      <c r="L70" s="15"/>
      <c r="M70" s="15"/>
    </row>
    <row r="71" spans="1:13" s="27" customFormat="1" ht="24.95" customHeight="1">
      <c r="A71" s="23"/>
      <c r="B71" s="29" t="s">
        <v>400</v>
      </c>
      <c r="C71" s="13"/>
      <c r="D71" s="23"/>
      <c r="E71" s="52"/>
      <c r="F71" s="23"/>
      <c r="G71" s="23"/>
      <c r="H71" s="23"/>
      <c r="I71" s="52"/>
      <c r="J71" s="23"/>
      <c r="K71" s="23"/>
      <c r="L71" s="13"/>
      <c r="M71" s="13"/>
    </row>
    <row r="72" spans="1:13" s="27" customFormat="1" ht="24.95" customHeight="1">
      <c r="A72" s="22">
        <v>21</v>
      </c>
      <c r="B72" s="30" t="s">
        <v>401</v>
      </c>
      <c r="C72" s="30" t="s">
        <v>321</v>
      </c>
      <c r="D72" s="22">
        <v>1919</v>
      </c>
      <c r="E72" s="41">
        <v>5.0599999999999996</v>
      </c>
      <c r="F72" s="41">
        <v>1.5</v>
      </c>
      <c r="G72" s="22">
        <v>1</v>
      </c>
      <c r="H72" s="42" t="s">
        <v>322</v>
      </c>
      <c r="I72" s="41">
        <v>1.5</v>
      </c>
      <c r="J72" s="23"/>
      <c r="K72" s="23"/>
      <c r="L72" s="30" t="s">
        <v>381</v>
      </c>
      <c r="M72" s="30" t="s">
        <v>456</v>
      </c>
    </row>
    <row r="73" spans="1:13" s="27" customFormat="1" ht="24.95" customHeight="1">
      <c r="A73" s="213">
        <v>22</v>
      </c>
      <c r="B73" s="30" t="s">
        <v>402</v>
      </c>
      <c r="C73" s="211" t="s">
        <v>321</v>
      </c>
      <c r="D73" s="19">
        <v>2058</v>
      </c>
      <c r="E73" s="43">
        <v>5.42</v>
      </c>
      <c r="F73" s="43">
        <v>1.5</v>
      </c>
      <c r="G73" s="19">
        <v>1</v>
      </c>
      <c r="H73" s="42" t="s">
        <v>322</v>
      </c>
      <c r="I73" s="41">
        <v>1.5</v>
      </c>
      <c r="J73" s="23"/>
      <c r="K73" s="23"/>
      <c r="L73" s="30" t="s">
        <v>381</v>
      </c>
      <c r="M73" s="30" t="s">
        <v>456</v>
      </c>
    </row>
    <row r="74" spans="1:13" s="27" customFormat="1" ht="24.95" customHeight="1">
      <c r="A74" s="214"/>
      <c r="B74" s="30" t="s">
        <v>403</v>
      </c>
      <c r="C74" s="212"/>
      <c r="D74" s="20">
        <v>1346</v>
      </c>
      <c r="E74" s="44">
        <v>3.44</v>
      </c>
      <c r="F74" s="44">
        <v>1.1000000000000001</v>
      </c>
      <c r="G74" s="20">
        <v>1</v>
      </c>
      <c r="H74" s="42" t="s">
        <v>322</v>
      </c>
      <c r="I74" s="41">
        <v>1.1000000000000001</v>
      </c>
      <c r="J74" s="23"/>
      <c r="K74" s="23"/>
      <c r="L74" s="30" t="s">
        <v>394</v>
      </c>
      <c r="M74" s="30" t="s">
        <v>456</v>
      </c>
    </row>
    <row r="75" spans="1:13" s="27" customFormat="1" ht="24.95" customHeight="1">
      <c r="A75" s="22">
        <v>23</v>
      </c>
      <c r="B75" s="30" t="s">
        <v>404</v>
      </c>
      <c r="C75" s="30" t="s">
        <v>321</v>
      </c>
      <c r="D75" s="22">
        <v>1135</v>
      </c>
      <c r="E75" s="41">
        <v>2.91</v>
      </c>
      <c r="F75" s="41">
        <v>1.1000000000000001</v>
      </c>
      <c r="G75" s="22">
        <v>1</v>
      </c>
      <c r="H75" s="42" t="s">
        <v>322</v>
      </c>
      <c r="I75" s="41">
        <v>1.1000000000000001</v>
      </c>
      <c r="J75" s="23"/>
      <c r="K75" s="23"/>
      <c r="L75" s="30" t="s">
        <v>394</v>
      </c>
      <c r="M75" s="30" t="s">
        <v>456</v>
      </c>
    </row>
    <row r="76" spans="1:13" s="27" customFormat="1" ht="24.95" customHeight="1">
      <c r="A76" s="215"/>
      <c r="B76" s="30" t="s">
        <v>405</v>
      </c>
      <c r="C76" s="30" t="s">
        <v>329</v>
      </c>
      <c r="D76" s="23"/>
      <c r="E76" s="54" t="s">
        <v>406</v>
      </c>
      <c r="F76" s="21">
        <v>13.1</v>
      </c>
      <c r="G76" s="22">
        <v>2</v>
      </c>
      <c r="H76" s="42" t="s">
        <v>322</v>
      </c>
      <c r="I76" s="41">
        <v>26.2</v>
      </c>
      <c r="J76" s="23"/>
      <c r="K76" s="42" t="s">
        <v>407</v>
      </c>
      <c r="L76" s="13"/>
      <c r="M76" s="30" t="s">
        <v>462</v>
      </c>
    </row>
    <row r="77" spans="1:13" s="27" customFormat="1" ht="24.95" customHeight="1">
      <c r="A77" s="216"/>
      <c r="B77" s="32" t="s">
        <v>408</v>
      </c>
      <c r="C77" s="15"/>
      <c r="D77" s="25"/>
      <c r="E77" s="55"/>
      <c r="F77" s="25"/>
      <c r="G77" s="25"/>
      <c r="H77" s="25"/>
      <c r="I77" s="51">
        <f>SUM(I71:I76)</f>
        <v>31.4</v>
      </c>
      <c r="J77" s="25"/>
      <c r="K77" s="25"/>
      <c r="L77" s="15"/>
      <c r="M77" s="15"/>
    </row>
    <row r="78" spans="1:13" s="27" customFormat="1" ht="24.95" customHeight="1">
      <c r="A78" s="23"/>
      <c r="B78" s="29" t="s">
        <v>409</v>
      </c>
      <c r="C78" s="13"/>
      <c r="D78" s="23"/>
      <c r="E78" s="52"/>
      <c r="F78" s="23"/>
      <c r="G78" s="23"/>
      <c r="H78" s="23"/>
      <c r="I78" s="52"/>
      <c r="J78" s="23"/>
      <c r="K78" s="23"/>
      <c r="L78" s="13"/>
      <c r="M78" s="13"/>
    </row>
    <row r="79" spans="1:13" s="27" customFormat="1" ht="24.95" customHeight="1">
      <c r="A79" s="22">
        <v>24</v>
      </c>
      <c r="B79" s="30" t="s">
        <v>410</v>
      </c>
      <c r="C79" s="30" t="s">
        <v>321</v>
      </c>
      <c r="D79" s="22">
        <v>3533</v>
      </c>
      <c r="E79" s="41">
        <v>9.83</v>
      </c>
      <c r="F79" s="41">
        <v>2.2000000000000002</v>
      </c>
      <c r="G79" s="22">
        <v>1</v>
      </c>
      <c r="H79" s="42" t="s">
        <v>322</v>
      </c>
      <c r="I79" s="41">
        <v>2.2000000000000002</v>
      </c>
      <c r="J79" s="23"/>
      <c r="K79" s="23"/>
      <c r="L79" s="30" t="s">
        <v>362</v>
      </c>
      <c r="M79" s="30" t="s">
        <v>456</v>
      </c>
    </row>
    <row r="80" spans="1:13" s="27" customFormat="1" ht="24.95" customHeight="1">
      <c r="A80" s="22">
        <v>25</v>
      </c>
      <c r="B80" s="30" t="s">
        <v>411</v>
      </c>
      <c r="C80" s="30" t="s">
        <v>321</v>
      </c>
      <c r="D80" s="22">
        <v>3533</v>
      </c>
      <c r="E80" s="41">
        <v>9.83</v>
      </c>
      <c r="F80" s="41">
        <v>2.2000000000000002</v>
      </c>
      <c r="G80" s="22">
        <v>1</v>
      </c>
      <c r="H80" s="42" t="s">
        <v>322</v>
      </c>
      <c r="I80" s="41">
        <v>2.2000000000000002</v>
      </c>
      <c r="J80" s="23"/>
      <c r="K80" s="23"/>
      <c r="L80" s="30" t="s">
        <v>362</v>
      </c>
      <c r="M80" s="30" t="s">
        <v>456</v>
      </c>
    </row>
    <row r="81" spans="1:13" s="27" customFormat="1" ht="24.95" customHeight="1">
      <c r="A81" s="22">
        <v>26</v>
      </c>
      <c r="B81" s="30" t="s">
        <v>412</v>
      </c>
      <c r="C81" s="30" t="s">
        <v>321</v>
      </c>
      <c r="D81" s="22">
        <v>3533</v>
      </c>
      <c r="E81" s="41">
        <v>9.83</v>
      </c>
      <c r="F81" s="41">
        <v>2.2000000000000002</v>
      </c>
      <c r="G81" s="22">
        <v>1</v>
      </c>
      <c r="H81" s="42" t="s">
        <v>322</v>
      </c>
      <c r="I81" s="41">
        <v>2.2000000000000002</v>
      </c>
      <c r="J81" s="23"/>
      <c r="K81" s="23"/>
      <c r="L81" s="30" t="s">
        <v>362</v>
      </c>
      <c r="M81" s="30" t="s">
        <v>456</v>
      </c>
    </row>
    <row r="82" spans="1:13" s="27" customFormat="1" ht="24.95" customHeight="1">
      <c r="A82" s="22">
        <v>26</v>
      </c>
      <c r="B82" s="30" t="s">
        <v>413</v>
      </c>
      <c r="C82" s="30" t="s">
        <v>321</v>
      </c>
      <c r="D82" s="22">
        <v>3533</v>
      </c>
      <c r="E82" s="41">
        <v>9.83</v>
      </c>
      <c r="F82" s="41">
        <v>2.2000000000000002</v>
      </c>
      <c r="G82" s="22">
        <v>1</v>
      </c>
      <c r="H82" s="42" t="s">
        <v>322</v>
      </c>
      <c r="I82" s="41">
        <v>2.2000000000000002</v>
      </c>
      <c r="J82" s="23"/>
      <c r="K82" s="23"/>
      <c r="L82" s="30" t="s">
        <v>362</v>
      </c>
      <c r="M82" s="30" t="s">
        <v>456</v>
      </c>
    </row>
    <row r="83" spans="1:13" s="27" customFormat="1" ht="24.95" customHeight="1">
      <c r="A83" s="23"/>
      <c r="B83" s="30" t="s">
        <v>390</v>
      </c>
      <c r="C83" s="30" t="s">
        <v>329</v>
      </c>
      <c r="D83" s="23"/>
      <c r="E83" s="54" t="s">
        <v>365</v>
      </c>
      <c r="F83" s="41">
        <v>19.899999999999999</v>
      </c>
      <c r="G83" s="22">
        <v>2</v>
      </c>
      <c r="H83" s="42" t="s">
        <v>322</v>
      </c>
      <c r="I83" s="41">
        <v>39.799999999999997</v>
      </c>
      <c r="J83" s="23"/>
      <c r="K83" s="42" t="s">
        <v>344</v>
      </c>
      <c r="L83" s="13"/>
      <c r="M83" s="30" t="s">
        <v>462</v>
      </c>
    </row>
    <row r="84" spans="1:13" s="27" customFormat="1" ht="24.95" customHeight="1">
      <c r="A84" s="23"/>
      <c r="B84" s="32" t="s">
        <v>414</v>
      </c>
      <c r="C84" s="15"/>
      <c r="D84" s="25"/>
      <c r="E84" s="55"/>
      <c r="F84" s="25"/>
      <c r="G84" s="25"/>
      <c r="H84" s="25"/>
      <c r="I84" s="51">
        <f>SUM(I78:I83)</f>
        <v>48.599999999999994</v>
      </c>
      <c r="J84" s="25"/>
      <c r="K84" s="25"/>
      <c r="L84" s="15"/>
      <c r="M84" s="15"/>
    </row>
    <row r="85" spans="1:13" s="27" customFormat="1" ht="24.95" customHeight="1">
      <c r="A85" s="23"/>
      <c r="B85" s="29" t="s">
        <v>415</v>
      </c>
      <c r="C85" s="13"/>
      <c r="D85" s="23"/>
      <c r="E85" s="52"/>
      <c r="F85" s="23"/>
      <c r="G85" s="23"/>
      <c r="H85" s="23"/>
      <c r="I85" s="52"/>
      <c r="J85" s="23"/>
      <c r="K85" s="23"/>
      <c r="L85" s="30" t="s">
        <v>416</v>
      </c>
      <c r="M85" s="13"/>
    </row>
    <row r="86" spans="1:13" s="27" customFormat="1" ht="24.95" customHeight="1">
      <c r="A86" s="22">
        <v>27</v>
      </c>
      <c r="B86" s="30" t="s">
        <v>417</v>
      </c>
      <c r="C86" s="30" t="s">
        <v>321</v>
      </c>
      <c r="D86" s="22">
        <v>1900</v>
      </c>
      <c r="E86" s="41">
        <v>12.2</v>
      </c>
      <c r="F86" s="21">
        <v>1.49</v>
      </c>
      <c r="G86" s="22">
        <v>1</v>
      </c>
      <c r="H86" s="42" t="s">
        <v>322</v>
      </c>
      <c r="I86" s="41">
        <v>1.5</v>
      </c>
      <c r="J86" s="23"/>
      <c r="K86" s="23"/>
      <c r="L86" s="30" t="s">
        <v>381</v>
      </c>
      <c r="M86" s="30" t="s">
        <v>456</v>
      </c>
    </row>
    <row r="87" spans="1:13" s="27" customFormat="1" ht="24.95" customHeight="1">
      <c r="A87" s="23"/>
      <c r="B87" s="30" t="s">
        <v>418</v>
      </c>
      <c r="C87" s="30" t="s">
        <v>329</v>
      </c>
      <c r="D87" s="23"/>
      <c r="E87" s="54" t="s">
        <v>406</v>
      </c>
      <c r="F87" s="21">
        <v>13.1</v>
      </c>
      <c r="G87" s="22">
        <v>1</v>
      </c>
      <c r="H87" s="42" t="s">
        <v>322</v>
      </c>
      <c r="I87" s="41">
        <v>13.1</v>
      </c>
      <c r="J87" s="23"/>
      <c r="K87" s="42" t="s">
        <v>331</v>
      </c>
      <c r="L87" s="13"/>
      <c r="M87" s="30" t="s">
        <v>457</v>
      </c>
    </row>
    <row r="88" spans="1:13" s="27" customFormat="1" ht="24.95" customHeight="1">
      <c r="A88" s="23"/>
      <c r="B88" s="32" t="s">
        <v>419</v>
      </c>
      <c r="C88" s="15"/>
      <c r="D88" s="25"/>
      <c r="E88" s="55"/>
      <c r="F88" s="25"/>
      <c r="G88" s="25"/>
      <c r="H88" s="25"/>
      <c r="I88" s="51">
        <f>SUM(I85:I87)</f>
        <v>14.6</v>
      </c>
      <c r="J88" s="25"/>
      <c r="K88" s="25"/>
      <c r="L88" s="15"/>
      <c r="M88" s="15"/>
    </row>
    <row r="89" spans="1:13" s="27" customFormat="1" ht="23.1" customHeight="1">
      <c r="A89" s="23"/>
      <c r="B89" s="29" t="s">
        <v>420</v>
      </c>
      <c r="C89" s="13"/>
      <c r="D89" s="23"/>
      <c r="E89" s="52"/>
      <c r="F89" s="23"/>
      <c r="G89" s="23"/>
      <c r="H89" s="23"/>
      <c r="I89" s="52"/>
      <c r="J89" s="23"/>
      <c r="K89" s="23"/>
      <c r="L89" s="13"/>
      <c r="M89" s="13"/>
    </row>
    <row r="90" spans="1:13" s="27" customFormat="1" ht="23.1" customHeight="1">
      <c r="A90" s="22">
        <v>29</v>
      </c>
      <c r="B90" s="30" t="s">
        <v>421</v>
      </c>
      <c r="C90" s="30" t="s">
        <v>422</v>
      </c>
      <c r="D90" s="42" t="s">
        <v>423</v>
      </c>
      <c r="E90" s="41">
        <v>1.65</v>
      </c>
      <c r="F90" s="41">
        <v>0.4</v>
      </c>
      <c r="G90" s="22">
        <v>1</v>
      </c>
      <c r="H90" s="42" t="s">
        <v>424</v>
      </c>
      <c r="I90" s="41">
        <v>0.4</v>
      </c>
      <c r="J90" s="22">
        <v>6</v>
      </c>
      <c r="K90" s="23"/>
      <c r="L90" s="13"/>
      <c r="M90" s="30" t="s">
        <v>425</v>
      </c>
    </row>
    <row r="91" spans="1:13" s="27" customFormat="1" ht="23.1" customHeight="1">
      <c r="A91" s="22">
        <v>30</v>
      </c>
      <c r="B91" s="30" t="s">
        <v>426</v>
      </c>
      <c r="C91" s="30" t="s">
        <v>422</v>
      </c>
      <c r="D91" s="42" t="s">
        <v>423</v>
      </c>
      <c r="E91" s="41">
        <v>1.65</v>
      </c>
      <c r="F91" s="41">
        <v>0.4</v>
      </c>
      <c r="G91" s="22">
        <v>2</v>
      </c>
      <c r="H91" s="42" t="s">
        <v>424</v>
      </c>
      <c r="I91" s="41">
        <v>0.7</v>
      </c>
      <c r="J91" s="22">
        <v>6</v>
      </c>
      <c r="K91" s="23"/>
      <c r="L91" s="13"/>
      <c r="M91" s="30" t="s">
        <v>425</v>
      </c>
    </row>
    <row r="92" spans="1:13" s="27" customFormat="1" ht="23.1" customHeight="1">
      <c r="A92" s="22">
        <v>29</v>
      </c>
      <c r="B92" s="30" t="s">
        <v>427</v>
      </c>
      <c r="C92" s="30" t="s">
        <v>422</v>
      </c>
      <c r="D92" s="42" t="s">
        <v>428</v>
      </c>
      <c r="E92" s="41">
        <v>0.83</v>
      </c>
      <c r="F92" s="41">
        <v>0.4</v>
      </c>
      <c r="G92" s="22">
        <v>1</v>
      </c>
      <c r="H92" s="42" t="s">
        <v>424</v>
      </c>
      <c r="I92" s="41">
        <v>0.4</v>
      </c>
      <c r="J92" s="22">
        <v>6</v>
      </c>
      <c r="K92" s="23"/>
      <c r="L92" s="13"/>
      <c r="M92" s="30" t="s">
        <v>425</v>
      </c>
    </row>
    <row r="93" spans="1:13" s="27" customFormat="1" ht="23.1" customHeight="1">
      <c r="A93" s="22">
        <v>30</v>
      </c>
      <c r="B93" s="30" t="s">
        <v>429</v>
      </c>
      <c r="C93" s="30" t="s">
        <v>422</v>
      </c>
      <c r="D93" s="42" t="s">
        <v>423</v>
      </c>
      <c r="E93" s="41">
        <v>1.65</v>
      </c>
      <c r="F93" s="41">
        <v>0.4</v>
      </c>
      <c r="G93" s="22">
        <v>1</v>
      </c>
      <c r="H93" s="42" t="s">
        <v>424</v>
      </c>
      <c r="I93" s="41">
        <v>0.4</v>
      </c>
      <c r="J93" s="22">
        <v>6</v>
      </c>
      <c r="K93" s="23"/>
      <c r="L93" s="13"/>
      <c r="M93" s="30" t="s">
        <v>425</v>
      </c>
    </row>
    <row r="94" spans="1:13" s="27" customFormat="1" ht="23.1" customHeight="1">
      <c r="A94" s="22">
        <v>29</v>
      </c>
      <c r="B94" s="30" t="s">
        <v>421</v>
      </c>
      <c r="C94" s="30" t="s">
        <v>422</v>
      </c>
      <c r="D94" s="42" t="s">
        <v>430</v>
      </c>
      <c r="E94" s="41">
        <v>2.08</v>
      </c>
      <c r="F94" s="41">
        <v>0.4</v>
      </c>
      <c r="G94" s="22">
        <v>1</v>
      </c>
      <c r="H94" s="42" t="s">
        <v>424</v>
      </c>
      <c r="I94" s="41">
        <v>0.4</v>
      </c>
      <c r="J94" s="22">
        <v>6</v>
      </c>
      <c r="K94" s="23"/>
      <c r="L94" s="13"/>
      <c r="M94" s="30" t="s">
        <v>425</v>
      </c>
    </row>
    <row r="95" spans="1:13" s="27" customFormat="1" ht="23.1" customHeight="1">
      <c r="A95" s="22">
        <v>30</v>
      </c>
      <c r="B95" s="30" t="s">
        <v>431</v>
      </c>
      <c r="C95" s="30" t="s">
        <v>422</v>
      </c>
      <c r="D95" s="42" t="s">
        <v>423</v>
      </c>
      <c r="E95" s="41">
        <v>1.65</v>
      </c>
      <c r="F95" s="41">
        <v>0.4</v>
      </c>
      <c r="G95" s="22">
        <v>2</v>
      </c>
      <c r="H95" s="42" t="s">
        <v>424</v>
      </c>
      <c r="I95" s="41">
        <v>0.7</v>
      </c>
      <c r="J95" s="22">
        <v>6</v>
      </c>
      <c r="K95" s="23"/>
      <c r="L95" s="13"/>
      <c r="M95" s="30" t="s">
        <v>425</v>
      </c>
    </row>
    <row r="96" spans="1:13" s="27" customFormat="1" ht="23.1" customHeight="1">
      <c r="A96" s="22">
        <v>29</v>
      </c>
      <c r="B96" s="30" t="s">
        <v>427</v>
      </c>
      <c r="C96" s="30" t="s">
        <v>422</v>
      </c>
      <c r="D96" s="42" t="s">
        <v>430</v>
      </c>
      <c r="E96" s="41">
        <v>2.08</v>
      </c>
      <c r="F96" s="41">
        <v>0.4</v>
      </c>
      <c r="G96" s="22">
        <v>2</v>
      </c>
      <c r="H96" s="42" t="s">
        <v>424</v>
      </c>
      <c r="I96" s="41">
        <v>0.7</v>
      </c>
      <c r="J96" s="22">
        <v>6</v>
      </c>
      <c r="K96" s="23"/>
      <c r="L96" s="13"/>
      <c r="M96" s="30" t="s">
        <v>425</v>
      </c>
    </row>
    <row r="97" spans="1:13" s="27" customFormat="1" ht="23.1" customHeight="1">
      <c r="A97" s="23"/>
      <c r="B97" s="30" t="s">
        <v>432</v>
      </c>
      <c r="C97" s="30" t="s">
        <v>329</v>
      </c>
      <c r="D97" s="23"/>
      <c r="E97" s="54" t="s">
        <v>330</v>
      </c>
      <c r="F97" s="41">
        <v>15.5</v>
      </c>
      <c r="G97" s="22">
        <v>1</v>
      </c>
      <c r="H97" s="42" t="s">
        <v>322</v>
      </c>
      <c r="I97" s="41">
        <v>15.5</v>
      </c>
      <c r="J97" s="23"/>
      <c r="K97" s="42" t="s">
        <v>331</v>
      </c>
      <c r="L97" s="13"/>
      <c r="M97" s="30" t="s">
        <v>460</v>
      </c>
    </row>
    <row r="98" spans="1:13" s="27" customFormat="1" ht="23.1" customHeight="1">
      <c r="A98" s="23"/>
      <c r="B98" s="32" t="s">
        <v>433</v>
      </c>
      <c r="C98" s="15"/>
      <c r="D98" s="25"/>
      <c r="E98" s="55"/>
      <c r="F98" s="25"/>
      <c r="G98" s="25"/>
      <c r="H98" s="25"/>
      <c r="I98" s="51">
        <f>SUM(I89:I97)</f>
        <v>19.2</v>
      </c>
      <c r="J98" s="25"/>
      <c r="K98" s="25"/>
      <c r="L98" s="15"/>
      <c r="M98" s="15"/>
    </row>
    <row r="99" spans="1:13" s="27" customFormat="1" ht="24.95" customHeight="1">
      <c r="A99" s="23"/>
      <c r="B99" s="34" t="s">
        <v>82</v>
      </c>
      <c r="C99" s="204" t="s">
        <v>434</v>
      </c>
      <c r="D99" s="205"/>
      <c r="E99" s="205"/>
      <c r="F99" s="205"/>
      <c r="G99" s="206"/>
      <c r="H99" s="26"/>
      <c r="I99" s="53">
        <f>SUM(I12,I20,I30,I38,I45,I53,I62,I70,I77,I84,I88,I98)</f>
        <v>486.21</v>
      </c>
      <c r="J99" s="26"/>
      <c r="K99" s="26"/>
      <c r="L99" s="16"/>
      <c r="M99" s="16"/>
    </row>
    <row r="100" spans="1:13" s="27" customFormat="1" ht="24.95" customHeight="1">
      <c r="A100" s="23"/>
      <c r="B100" s="29" t="s">
        <v>435</v>
      </c>
      <c r="C100" s="13"/>
      <c r="D100" s="23"/>
      <c r="E100" s="23"/>
      <c r="F100" s="23"/>
      <c r="G100" s="23"/>
      <c r="H100" s="23"/>
      <c r="I100" s="52"/>
      <c r="J100" s="23"/>
      <c r="K100" s="23"/>
      <c r="L100" s="13"/>
      <c r="M100" s="13"/>
    </row>
    <row r="101" spans="1:13" s="27" customFormat="1" ht="24.95" customHeight="1">
      <c r="A101" s="23"/>
      <c r="B101" s="30" t="s">
        <v>436</v>
      </c>
      <c r="C101" s="30" t="s">
        <v>437</v>
      </c>
      <c r="D101" s="23"/>
      <c r="E101" s="41">
        <v>1.5</v>
      </c>
      <c r="F101" s="41">
        <v>1.8</v>
      </c>
      <c r="G101" s="22">
        <v>1</v>
      </c>
      <c r="H101" s="42" t="s">
        <v>424</v>
      </c>
      <c r="I101" s="41">
        <v>1.8</v>
      </c>
      <c r="J101" s="22">
        <v>32</v>
      </c>
      <c r="K101" s="23"/>
      <c r="L101" s="13"/>
      <c r="M101" s="30" t="s">
        <v>463</v>
      </c>
    </row>
    <row r="102" spans="1:13" s="27" customFormat="1" ht="24.95" customHeight="1">
      <c r="A102" s="23"/>
      <c r="B102" s="30" t="s">
        <v>438</v>
      </c>
      <c r="C102" s="30" t="s">
        <v>437</v>
      </c>
      <c r="D102" s="23"/>
      <c r="E102" s="41">
        <v>2</v>
      </c>
      <c r="F102" s="41">
        <v>2</v>
      </c>
      <c r="G102" s="22">
        <v>1</v>
      </c>
      <c r="H102" s="42" t="s">
        <v>424</v>
      </c>
      <c r="I102" s="41">
        <v>2</v>
      </c>
      <c r="J102" s="22">
        <v>32</v>
      </c>
      <c r="K102" s="23"/>
      <c r="L102" s="13"/>
      <c r="M102" s="30" t="s">
        <v>464</v>
      </c>
    </row>
    <row r="103" spans="1:13" s="27" customFormat="1" ht="24.95" customHeight="1">
      <c r="A103" s="23"/>
      <c r="B103" s="30" t="s">
        <v>439</v>
      </c>
      <c r="C103" s="30" t="s">
        <v>440</v>
      </c>
      <c r="D103" s="23"/>
      <c r="E103" s="41">
        <v>2</v>
      </c>
      <c r="F103" s="41">
        <v>2</v>
      </c>
      <c r="G103" s="22">
        <v>2</v>
      </c>
      <c r="H103" s="42" t="s">
        <v>424</v>
      </c>
      <c r="I103" s="41">
        <v>4</v>
      </c>
      <c r="J103" s="22">
        <v>32</v>
      </c>
      <c r="K103" s="23"/>
      <c r="L103" s="13"/>
      <c r="M103" s="30" t="s">
        <v>465</v>
      </c>
    </row>
    <row r="104" spans="1:13" s="27" customFormat="1" ht="24.95" customHeight="1">
      <c r="A104" s="23"/>
      <c r="B104" s="34" t="s">
        <v>82</v>
      </c>
      <c r="C104" s="204" t="s">
        <v>435</v>
      </c>
      <c r="D104" s="205"/>
      <c r="E104" s="205"/>
      <c r="F104" s="205"/>
      <c r="G104" s="206"/>
      <c r="H104" s="26"/>
      <c r="I104" s="53">
        <f>SUM(I101:I103)</f>
        <v>7.8</v>
      </c>
      <c r="J104" s="26"/>
      <c r="K104" s="26"/>
      <c r="L104" s="16"/>
      <c r="M104" s="16"/>
    </row>
    <row r="105" spans="1:13" s="27" customFormat="1" ht="24.95" customHeight="1">
      <c r="A105" s="23"/>
      <c r="B105" s="29" t="s">
        <v>441</v>
      </c>
      <c r="C105" s="13"/>
      <c r="D105" s="23"/>
      <c r="E105" s="23"/>
      <c r="F105" s="23"/>
      <c r="G105" s="23"/>
      <c r="H105" s="23"/>
      <c r="I105" s="52"/>
      <c r="J105" s="23"/>
      <c r="K105" s="23"/>
      <c r="L105" s="13"/>
      <c r="M105" s="13"/>
    </row>
    <row r="106" spans="1:13" s="27" customFormat="1" ht="24.95" customHeight="1">
      <c r="A106" s="23"/>
      <c r="B106" s="13"/>
      <c r="C106" s="13"/>
      <c r="D106" s="45" t="s">
        <v>305</v>
      </c>
      <c r="E106" s="23"/>
      <c r="F106" s="23"/>
      <c r="G106" s="23"/>
      <c r="H106" s="23"/>
      <c r="I106" s="52"/>
      <c r="J106" s="23"/>
      <c r="K106" s="23"/>
      <c r="L106" s="13"/>
      <c r="M106" s="13"/>
    </row>
    <row r="107" spans="1:13" s="27" customFormat="1" ht="24.95" customHeight="1">
      <c r="A107" s="23"/>
      <c r="B107" s="13"/>
      <c r="C107" s="30" t="s">
        <v>442</v>
      </c>
      <c r="D107" s="42" t="s">
        <v>443</v>
      </c>
      <c r="E107" s="23"/>
      <c r="F107" s="41">
        <v>0.3</v>
      </c>
      <c r="G107" s="22">
        <v>14</v>
      </c>
      <c r="H107" s="42" t="s">
        <v>424</v>
      </c>
      <c r="I107" s="41">
        <v>4.2</v>
      </c>
      <c r="J107" s="22">
        <v>32</v>
      </c>
      <c r="K107" s="23"/>
      <c r="L107" s="13"/>
      <c r="M107" s="30" t="s">
        <v>425</v>
      </c>
    </row>
    <row r="108" spans="1:13" s="27" customFormat="1" ht="24.95" customHeight="1">
      <c r="A108" s="23"/>
      <c r="B108" s="13"/>
      <c r="C108" s="30" t="s">
        <v>442</v>
      </c>
      <c r="D108" s="42" t="s">
        <v>444</v>
      </c>
      <c r="E108" s="23"/>
      <c r="F108" s="41">
        <v>0.5</v>
      </c>
      <c r="G108" s="22">
        <v>13</v>
      </c>
      <c r="H108" s="42" t="s">
        <v>424</v>
      </c>
      <c r="I108" s="41">
        <v>6.5</v>
      </c>
      <c r="J108" s="22">
        <v>32</v>
      </c>
      <c r="K108" s="23"/>
      <c r="L108" s="13"/>
      <c r="M108" s="30" t="s">
        <v>425</v>
      </c>
    </row>
    <row r="109" spans="1:13" s="27" customFormat="1" ht="24.95" customHeight="1">
      <c r="A109" s="23"/>
      <c r="B109" s="13"/>
      <c r="C109" s="30" t="s">
        <v>442</v>
      </c>
      <c r="D109" s="42" t="s">
        <v>445</v>
      </c>
      <c r="E109" s="23"/>
      <c r="F109" s="41">
        <v>1</v>
      </c>
      <c r="G109" s="22">
        <v>1</v>
      </c>
      <c r="H109" s="42" t="s">
        <v>424</v>
      </c>
      <c r="I109" s="41">
        <v>1</v>
      </c>
      <c r="J109" s="22">
        <v>32</v>
      </c>
      <c r="K109" s="23"/>
      <c r="L109" s="13"/>
      <c r="M109" s="30" t="s">
        <v>425</v>
      </c>
    </row>
    <row r="110" spans="1:13" s="27" customFormat="1" ht="24.95" customHeight="1">
      <c r="A110" s="23"/>
      <c r="B110" s="13"/>
      <c r="C110" s="13"/>
      <c r="D110" s="23"/>
      <c r="E110" s="23"/>
      <c r="F110" s="23"/>
      <c r="G110" s="23"/>
      <c r="H110" s="23"/>
      <c r="I110" s="52"/>
      <c r="J110" s="23"/>
      <c r="K110" s="23"/>
      <c r="L110" s="13"/>
      <c r="M110" s="13"/>
    </row>
    <row r="111" spans="1:13" s="27" customFormat="1" ht="24.95" customHeight="1">
      <c r="A111" s="26"/>
      <c r="B111" s="34" t="s">
        <v>82</v>
      </c>
      <c r="C111" s="204" t="s">
        <v>446</v>
      </c>
      <c r="D111" s="205"/>
      <c r="E111" s="205"/>
      <c r="F111" s="205"/>
      <c r="G111" s="206"/>
      <c r="H111" s="26"/>
      <c r="I111" s="53">
        <f>SUM(I106:I110)</f>
        <v>11.7</v>
      </c>
      <c r="J111" s="26"/>
      <c r="K111" s="26"/>
      <c r="L111" s="16"/>
      <c r="M111" s="16"/>
    </row>
    <row r="112" spans="1:13" s="27" customFormat="1" ht="24.95" customHeight="1">
      <c r="A112" s="23"/>
      <c r="B112" s="13"/>
      <c r="C112" s="13"/>
      <c r="D112" s="23"/>
      <c r="E112" s="23"/>
      <c r="F112" s="23"/>
      <c r="G112" s="23"/>
      <c r="H112" s="23"/>
      <c r="I112" s="52"/>
      <c r="J112" s="23"/>
      <c r="K112" s="23"/>
      <c r="L112" s="13"/>
      <c r="M112" s="13"/>
    </row>
    <row r="113" spans="1:13" s="27" customFormat="1" ht="24.95" customHeight="1">
      <c r="A113" s="46"/>
      <c r="B113" s="209" t="s">
        <v>447</v>
      </c>
      <c r="C113" s="210"/>
      <c r="D113" s="46"/>
      <c r="E113" s="46"/>
      <c r="F113" s="46"/>
      <c r="G113" s="46"/>
      <c r="H113" s="46"/>
      <c r="I113" s="47">
        <f>SUM(I99,I104,I111)</f>
        <v>505.71</v>
      </c>
      <c r="J113" s="48" t="s">
        <v>194</v>
      </c>
      <c r="K113" s="46"/>
      <c r="L113" s="35"/>
      <c r="M113" s="35"/>
    </row>
    <row r="114" spans="1:13" s="27" customFormat="1" ht="24.95" customHeight="1">
      <c r="A114" s="49"/>
      <c r="B114" s="37" t="s">
        <v>448</v>
      </c>
      <c r="C114" s="36"/>
      <c r="D114" s="49"/>
      <c r="E114" s="49"/>
      <c r="F114" s="49"/>
      <c r="G114" s="49"/>
      <c r="H114" s="49"/>
      <c r="I114" s="49"/>
      <c r="J114" s="49"/>
      <c r="K114" s="49"/>
      <c r="L114" s="36"/>
      <c r="M114" s="36"/>
    </row>
    <row r="115" spans="1:13" s="27" customFormat="1" ht="24.95" customHeight="1">
      <c r="A115" s="208" t="s">
        <v>449</v>
      </c>
      <c r="B115" s="208"/>
      <c r="C115" s="208"/>
      <c r="D115" s="208"/>
      <c r="E115" s="208"/>
      <c r="F115" s="208"/>
      <c r="G115" s="208"/>
      <c r="H115" s="208"/>
      <c r="I115" s="208"/>
      <c r="J115" s="208"/>
      <c r="K115" s="208"/>
      <c r="L115" s="208"/>
      <c r="M115" s="208"/>
    </row>
    <row r="116" spans="1:13" s="27" customFormat="1" ht="24.95" customHeight="1">
      <c r="A116" s="207" t="s">
        <v>450</v>
      </c>
      <c r="B116" s="207"/>
      <c r="C116" s="207"/>
      <c r="D116" s="207"/>
      <c r="E116" s="207"/>
      <c r="F116" s="207"/>
      <c r="G116" s="207"/>
      <c r="H116" s="207"/>
      <c r="I116" s="207"/>
      <c r="J116" s="207"/>
      <c r="K116" s="207"/>
      <c r="L116" s="207"/>
      <c r="M116" s="207"/>
    </row>
    <row r="117" spans="1:13" s="27" customFormat="1" ht="24.95" customHeight="1">
      <c r="A117" s="50"/>
      <c r="B117" s="38" t="s">
        <v>451</v>
      </c>
      <c r="C117" s="39"/>
      <c r="D117" s="50"/>
      <c r="E117" s="50"/>
      <c r="F117" s="50"/>
      <c r="G117" s="50"/>
      <c r="H117" s="50"/>
      <c r="I117" s="50"/>
      <c r="J117" s="50"/>
      <c r="K117" s="50"/>
      <c r="L117" s="39"/>
      <c r="M117" s="39"/>
    </row>
    <row r="118" spans="1:13" s="27" customFormat="1" ht="24.95" customHeight="1">
      <c r="A118" s="207" t="s">
        <v>452</v>
      </c>
      <c r="B118" s="207"/>
      <c r="C118" s="207"/>
      <c r="D118" s="207"/>
      <c r="E118" s="207"/>
      <c r="F118" s="207"/>
      <c r="G118" s="207"/>
      <c r="H118" s="207"/>
      <c r="I118" s="207"/>
      <c r="J118" s="207"/>
      <c r="K118" s="207"/>
      <c r="L118" s="207"/>
      <c r="M118" s="207"/>
    </row>
    <row r="119" spans="1:13" s="27" customFormat="1" ht="24.95" customHeight="1">
      <c r="A119" s="207" t="s">
        <v>453</v>
      </c>
      <c r="B119" s="207"/>
      <c r="C119" s="207"/>
      <c r="D119" s="207"/>
      <c r="E119" s="207"/>
      <c r="F119" s="207"/>
      <c r="G119" s="207"/>
      <c r="H119" s="207"/>
      <c r="I119" s="207"/>
      <c r="J119" s="207"/>
      <c r="K119" s="207"/>
      <c r="L119" s="207"/>
      <c r="M119" s="207"/>
    </row>
    <row r="120" spans="1:13" s="27" customFormat="1" ht="24.95" customHeight="1">
      <c r="A120" s="207" t="s">
        <v>454</v>
      </c>
      <c r="B120" s="207"/>
      <c r="C120" s="207"/>
      <c r="D120" s="207"/>
      <c r="E120" s="207"/>
      <c r="F120" s="207"/>
      <c r="G120" s="207"/>
      <c r="H120" s="207"/>
      <c r="I120" s="207"/>
      <c r="J120" s="207"/>
      <c r="K120" s="207"/>
      <c r="L120" s="207"/>
      <c r="M120" s="207"/>
    </row>
    <row r="121" spans="1:13" s="27" customFormat="1" ht="24.95" customHeight="1">
      <c r="A121" s="208" t="s">
        <v>455</v>
      </c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</row>
  </sheetData>
  <mergeCells count="42">
    <mergeCell ref="B1:M1"/>
    <mergeCell ref="J2:M2"/>
    <mergeCell ref="A7:A9"/>
    <mergeCell ref="A10:A11"/>
    <mergeCell ref="B10:B11"/>
    <mergeCell ref="C10:C11"/>
    <mergeCell ref="D10:D11"/>
    <mergeCell ref="G56:G57"/>
    <mergeCell ref="H56:H57"/>
    <mergeCell ref="I56:I57"/>
    <mergeCell ref="L56:L57"/>
    <mergeCell ref="M56:M57"/>
    <mergeCell ref="A56:A58"/>
    <mergeCell ref="C56:C57"/>
    <mergeCell ref="D56:D57"/>
    <mergeCell ref="E56:E57"/>
    <mergeCell ref="F56:F57"/>
    <mergeCell ref="I59:I60"/>
    <mergeCell ref="L59:L60"/>
    <mergeCell ref="M59:M60"/>
    <mergeCell ref="A65:A67"/>
    <mergeCell ref="C59:C60"/>
    <mergeCell ref="D59:D60"/>
    <mergeCell ref="E59:E60"/>
    <mergeCell ref="F59:F60"/>
    <mergeCell ref="G59:G60"/>
    <mergeCell ref="H59:H60"/>
    <mergeCell ref="B68:B69"/>
    <mergeCell ref="C68:C69"/>
    <mergeCell ref="A73:A74"/>
    <mergeCell ref="C73:C74"/>
    <mergeCell ref="A76:A77"/>
    <mergeCell ref="C99:G99"/>
    <mergeCell ref="C104:G104"/>
    <mergeCell ref="A119:M119"/>
    <mergeCell ref="A120:M120"/>
    <mergeCell ref="A121:M121"/>
    <mergeCell ref="C111:G111"/>
    <mergeCell ref="B113:C113"/>
    <mergeCell ref="A115:M115"/>
    <mergeCell ref="A116:M116"/>
    <mergeCell ref="A118:M118"/>
  </mergeCells>
  <printOptions horizontalCentered="1"/>
  <pageMargins left="0.70866141732283505" right="0.31496062992126" top="0.70866141732283505" bottom="0.47244094488188998" header="0.31496062992126" footer="0.23622047244094499"/>
  <pageSetup scale="24" orientation="portrait" r:id="rId1"/>
  <headerFooter>
    <oddFooter>&amp;C&amp;"-,Bold"mepwork.in</oddFooter>
  </headerFooter>
  <rowBreaks count="4" manualBreakCount="4">
    <brk id="30" max="16383" man="1"/>
    <brk id="53" max="16383" man="1"/>
    <brk id="77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246F2-D8F6-4ACC-BC1B-6E911653BE92}">
  <sheetPr>
    <tabColor theme="9" tint="0.39997558519241921"/>
    <pageSetUpPr fitToPage="1"/>
  </sheetPr>
  <dimension ref="A1:G15"/>
  <sheetViews>
    <sheetView view="pageBreakPreview" zoomScaleNormal="85" zoomScaleSheetLayoutView="100" workbookViewId="0">
      <selection activeCell="F17" sqref="F17:F23"/>
    </sheetView>
  </sheetViews>
  <sheetFormatPr defaultRowHeight="12.75"/>
  <cols>
    <col min="1" max="1" width="5.140625" style="57" customWidth="1"/>
    <col min="2" max="2" width="14.7109375" style="64" customWidth="1"/>
    <col min="3" max="3" width="45.140625" style="3" customWidth="1"/>
    <col min="4" max="4" width="9.140625" style="60"/>
    <col min="5" max="5" width="9.140625" style="3"/>
    <col min="6" max="6" width="6.85546875" style="3" bestFit="1" customWidth="1"/>
    <col min="7" max="7" width="10.5703125" style="3" bestFit="1" customWidth="1"/>
    <col min="8" max="16384" width="9.140625" style="3"/>
  </cols>
  <sheetData>
    <row r="1" spans="1:7" s="58" customFormat="1" ht="24.95" customHeight="1">
      <c r="A1" s="228" t="s">
        <v>614</v>
      </c>
      <c r="B1" s="228"/>
      <c r="C1" s="228"/>
      <c r="D1" s="228"/>
      <c r="E1" s="228"/>
      <c r="F1" s="228"/>
      <c r="G1" s="228"/>
    </row>
    <row r="2" spans="1:7" s="58" customFormat="1" ht="24.95" customHeight="1">
      <c r="A2" s="59" t="s">
        <v>236</v>
      </c>
      <c r="B2" s="63" t="s">
        <v>137</v>
      </c>
      <c r="C2" s="59" t="s">
        <v>245</v>
      </c>
      <c r="D2" s="59" t="s">
        <v>73</v>
      </c>
      <c r="E2" s="59" t="s">
        <v>235</v>
      </c>
      <c r="F2" s="59" t="s">
        <v>243</v>
      </c>
      <c r="G2" s="59" t="s">
        <v>1</v>
      </c>
    </row>
    <row r="3" spans="1:7" s="68" customFormat="1" ht="24.95" customHeight="1">
      <c r="A3" s="10">
        <v>1</v>
      </c>
      <c r="B3" s="65" t="s">
        <v>237</v>
      </c>
      <c r="C3" s="66" t="s">
        <v>466</v>
      </c>
      <c r="D3" s="10" t="s">
        <v>469</v>
      </c>
      <c r="E3" s="10">
        <v>1</v>
      </c>
      <c r="F3" s="9">
        <v>0.9</v>
      </c>
      <c r="G3" s="67"/>
    </row>
    <row r="4" spans="1:7" s="68" customFormat="1" ht="24.95" customHeight="1">
      <c r="A4" s="10">
        <v>2</v>
      </c>
      <c r="B4" s="65" t="s">
        <v>239</v>
      </c>
      <c r="C4" s="67" t="s">
        <v>238</v>
      </c>
      <c r="D4" s="10"/>
      <c r="E4" s="10">
        <v>1</v>
      </c>
      <c r="F4" s="9">
        <v>2</v>
      </c>
      <c r="G4" s="67"/>
    </row>
    <row r="5" spans="1:7" s="68" customFormat="1" ht="63.75">
      <c r="A5" s="10">
        <v>3</v>
      </c>
      <c r="B5" s="2" t="s">
        <v>237</v>
      </c>
      <c r="C5" s="69" t="s">
        <v>609</v>
      </c>
      <c r="D5" s="10" t="s">
        <v>469</v>
      </c>
      <c r="E5" s="10">
        <v>1</v>
      </c>
      <c r="F5" s="9">
        <v>1</v>
      </c>
      <c r="G5" s="67"/>
    </row>
    <row r="6" spans="1:7" s="68" customFormat="1" ht="24.95" customHeight="1">
      <c r="A6" s="10">
        <v>4</v>
      </c>
      <c r="B6" s="65" t="s">
        <v>239</v>
      </c>
      <c r="C6" s="66" t="s">
        <v>240</v>
      </c>
      <c r="D6" s="10" t="s">
        <v>469</v>
      </c>
      <c r="E6" s="10">
        <v>1</v>
      </c>
      <c r="F6" s="9">
        <v>2.2000000000000002</v>
      </c>
      <c r="G6" s="67"/>
    </row>
    <row r="7" spans="1:7" s="68" customFormat="1" ht="24.95" customHeight="1">
      <c r="A7" s="10">
        <v>5</v>
      </c>
      <c r="B7" s="65" t="s">
        <v>239</v>
      </c>
      <c r="C7" s="66" t="s">
        <v>241</v>
      </c>
      <c r="D7" s="10" t="s">
        <v>469</v>
      </c>
      <c r="E7" s="10">
        <v>2</v>
      </c>
      <c r="F7" s="9">
        <f>15*2</f>
        <v>30</v>
      </c>
      <c r="G7" s="67"/>
    </row>
    <row r="8" spans="1:7" s="68" customFormat="1" ht="24.95" customHeight="1">
      <c r="A8" s="10">
        <v>6</v>
      </c>
      <c r="B8" s="65" t="s">
        <v>239</v>
      </c>
      <c r="C8" s="66" t="s">
        <v>242</v>
      </c>
      <c r="D8" s="10" t="s">
        <v>469</v>
      </c>
      <c r="E8" s="10">
        <v>1</v>
      </c>
      <c r="F8" s="9">
        <v>0.75</v>
      </c>
      <c r="G8" s="67"/>
    </row>
    <row r="9" spans="1:7" s="68" customFormat="1" ht="24.95" customHeight="1">
      <c r="A9" s="10">
        <v>7</v>
      </c>
      <c r="B9" s="65" t="s">
        <v>237</v>
      </c>
      <c r="C9" s="66" t="s">
        <v>467</v>
      </c>
      <c r="D9" s="10" t="s">
        <v>469</v>
      </c>
      <c r="E9" s="10">
        <v>1</v>
      </c>
      <c r="F9" s="9">
        <v>0.75</v>
      </c>
      <c r="G9" s="67"/>
    </row>
    <row r="10" spans="1:7" s="68" customFormat="1" ht="24.95" customHeight="1">
      <c r="A10" s="10">
        <v>8</v>
      </c>
      <c r="B10" s="65" t="s">
        <v>237</v>
      </c>
      <c r="C10" s="66" t="s">
        <v>468</v>
      </c>
      <c r="D10" s="10" t="s">
        <v>469</v>
      </c>
      <c r="E10" s="10">
        <v>1</v>
      </c>
      <c r="F10" s="9">
        <v>1.1000000000000001</v>
      </c>
      <c r="G10" s="67"/>
    </row>
    <row r="11" spans="1:7" s="68" customFormat="1" ht="24.95" customHeight="1">
      <c r="A11" s="10">
        <v>9</v>
      </c>
      <c r="B11" s="65" t="s">
        <v>237</v>
      </c>
      <c r="C11" s="66" t="s">
        <v>290</v>
      </c>
      <c r="D11" s="10" t="s">
        <v>469</v>
      </c>
      <c r="E11" s="10">
        <v>1</v>
      </c>
      <c r="F11" s="9">
        <v>1.5</v>
      </c>
      <c r="G11" s="67"/>
    </row>
    <row r="12" spans="1:7" s="68" customFormat="1" ht="24.95" customHeight="1">
      <c r="A12" s="10">
        <v>10</v>
      </c>
      <c r="B12" s="65" t="s">
        <v>237</v>
      </c>
      <c r="C12" s="70" t="s">
        <v>291</v>
      </c>
      <c r="D12" s="10" t="s">
        <v>469</v>
      </c>
      <c r="E12" s="10">
        <v>1</v>
      </c>
      <c r="F12" s="9">
        <v>2.2000000000000002</v>
      </c>
      <c r="G12" s="67"/>
    </row>
    <row r="13" spans="1:7" s="68" customFormat="1" ht="24.95" customHeight="1">
      <c r="A13" s="10">
        <v>11</v>
      </c>
      <c r="B13" s="65"/>
      <c r="C13" s="67"/>
      <c r="D13" s="10"/>
      <c r="E13" s="10"/>
      <c r="F13" s="9"/>
      <c r="G13" s="67"/>
    </row>
    <row r="14" spans="1:7" s="68" customFormat="1" ht="24.95" customHeight="1">
      <c r="A14" s="10">
        <v>12</v>
      </c>
      <c r="B14" s="65"/>
      <c r="C14" s="67"/>
      <c r="D14" s="10"/>
      <c r="E14" s="10"/>
      <c r="F14" s="9"/>
      <c r="G14" s="67"/>
    </row>
    <row r="15" spans="1:7" s="68" customFormat="1" ht="24.95" customHeight="1">
      <c r="A15" s="165" t="s">
        <v>187</v>
      </c>
      <c r="B15" s="165"/>
      <c r="C15" s="165"/>
      <c r="D15" s="165"/>
      <c r="E15" s="165"/>
      <c r="F15" s="62">
        <f>SUM(F3:F14)</f>
        <v>42.400000000000006</v>
      </c>
      <c r="G15" s="67"/>
    </row>
  </sheetData>
  <mergeCells count="2">
    <mergeCell ref="A15:E15"/>
    <mergeCell ref="A1:G1"/>
  </mergeCells>
  <printOptions horizontalCentered="1"/>
  <pageMargins left="0.70866141732283505" right="0.31496062992126" top="0.70866141732283505" bottom="0.47244094488188998" header="0.31496062992126" footer="0.23622047244094499"/>
  <pageSetup scale="94" orientation="portrait" r:id="rId1"/>
  <headerFooter>
    <oddFooter>&amp;C&amp;"-,Bold"mepwork.in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095A-1D17-46BC-9C6E-B0D4F56C0B52}">
  <sheetPr>
    <tabColor theme="9" tint="0.39997558519241921"/>
    <pageSetUpPr fitToPage="1"/>
  </sheetPr>
  <dimension ref="A1:H64"/>
  <sheetViews>
    <sheetView view="pageBreakPreview" zoomScaleNormal="100" zoomScaleSheetLayoutView="100" workbookViewId="0">
      <selection activeCell="F17" sqref="F17:F23"/>
    </sheetView>
  </sheetViews>
  <sheetFormatPr defaultColWidth="8.85546875" defaultRowHeight="12.75"/>
  <cols>
    <col min="1" max="1" width="5.85546875" style="14" customWidth="1"/>
    <col min="2" max="2" width="56.28515625" style="14" bestFit="1" customWidth="1"/>
    <col min="3" max="3" width="12.140625" style="14" bestFit="1" customWidth="1"/>
    <col min="4" max="4" width="7.85546875" style="14" bestFit="1" customWidth="1"/>
    <col min="5" max="5" width="7.7109375" style="14" bestFit="1" customWidth="1"/>
    <col min="6" max="6" width="12.42578125" style="14" bestFit="1" customWidth="1"/>
    <col min="7" max="7" width="9.140625" style="14" bestFit="1" customWidth="1"/>
    <col min="8" max="8" width="11" style="14" bestFit="1" customWidth="1"/>
    <col min="9" max="16384" width="8.85546875" style="14"/>
  </cols>
  <sheetData>
    <row r="1" spans="1:8" ht="24.95" customHeight="1">
      <c r="A1" s="232" t="s">
        <v>614</v>
      </c>
      <c r="B1" s="233"/>
      <c r="C1" s="233"/>
      <c r="D1" s="233"/>
      <c r="E1" s="233"/>
      <c r="F1" s="233"/>
      <c r="G1" s="233"/>
      <c r="H1" s="234"/>
    </row>
    <row r="2" spans="1:8" ht="24.95" customHeight="1">
      <c r="A2" s="232" t="s">
        <v>499</v>
      </c>
      <c r="B2" s="233"/>
      <c r="C2" s="233"/>
      <c r="D2" s="233"/>
      <c r="E2" s="233"/>
      <c r="F2" s="233"/>
      <c r="G2" s="233"/>
      <c r="H2" s="234"/>
    </row>
    <row r="3" spans="1:8" ht="24.95" customHeight="1">
      <c r="A3" s="45" t="s">
        <v>500</v>
      </c>
      <c r="B3" s="45" t="s">
        <v>501</v>
      </c>
      <c r="C3" s="45" t="s">
        <v>502</v>
      </c>
      <c r="D3" s="45" t="s">
        <v>503</v>
      </c>
      <c r="E3" s="23" t="s">
        <v>504</v>
      </c>
      <c r="F3" s="23" t="s">
        <v>505</v>
      </c>
      <c r="G3" s="23" t="s">
        <v>506</v>
      </c>
      <c r="H3" s="29" t="s">
        <v>1</v>
      </c>
    </row>
    <row r="4" spans="1:8" ht="24.95" customHeight="1">
      <c r="A4" s="45" t="s">
        <v>507</v>
      </c>
      <c r="B4" s="72" t="s">
        <v>508</v>
      </c>
      <c r="C4" s="229" t="s">
        <v>509</v>
      </c>
      <c r="D4" s="230"/>
      <c r="E4" s="230"/>
      <c r="F4" s="230"/>
      <c r="G4" s="230"/>
      <c r="H4" s="231"/>
    </row>
    <row r="5" spans="1:8" ht="24.95" customHeight="1">
      <c r="A5" s="22">
        <v>1</v>
      </c>
      <c r="B5" s="30" t="s">
        <v>470</v>
      </c>
      <c r="C5" s="42" t="s">
        <v>530</v>
      </c>
      <c r="D5" s="42" t="s">
        <v>471</v>
      </c>
      <c r="E5" s="41">
        <v>1.5</v>
      </c>
      <c r="F5" s="21">
        <v>1.5</v>
      </c>
      <c r="G5" s="21">
        <v>3</v>
      </c>
      <c r="H5" s="13"/>
    </row>
    <row r="6" spans="1:8" ht="24.95" customHeight="1">
      <c r="A6" s="22">
        <v>2</v>
      </c>
      <c r="B6" s="30" t="s">
        <v>472</v>
      </c>
      <c r="C6" s="42" t="s">
        <v>531</v>
      </c>
      <c r="D6" s="42" t="s">
        <v>471</v>
      </c>
      <c r="E6" s="41">
        <v>1.1000000000000001</v>
      </c>
      <c r="F6" s="21">
        <v>1.1000000000000001</v>
      </c>
      <c r="G6" s="21">
        <v>1.1000000000000001</v>
      </c>
      <c r="H6" s="13"/>
    </row>
    <row r="7" spans="1:8" ht="24.95" customHeight="1">
      <c r="A7" s="22">
        <v>3</v>
      </c>
      <c r="B7" s="30" t="s">
        <v>473</v>
      </c>
      <c r="C7" s="42" t="s">
        <v>532</v>
      </c>
      <c r="D7" s="42" t="s">
        <v>474</v>
      </c>
      <c r="E7" s="21">
        <v>0.08</v>
      </c>
      <c r="F7" s="21">
        <v>0.16</v>
      </c>
      <c r="G7" s="21">
        <v>0.16</v>
      </c>
      <c r="H7" s="13"/>
    </row>
    <row r="8" spans="1:8" ht="24.95" customHeight="1">
      <c r="A8" s="22">
        <v>4</v>
      </c>
      <c r="B8" s="13" t="s">
        <v>534</v>
      </c>
      <c r="C8" s="42" t="s">
        <v>533</v>
      </c>
      <c r="D8" s="42" t="s">
        <v>475</v>
      </c>
      <c r="E8" s="41">
        <v>5.5</v>
      </c>
      <c r="F8" s="21">
        <v>11</v>
      </c>
      <c r="G8" s="21">
        <v>16.5</v>
      </c>
      <c r="H8" s="13"/>
    </row>
    <row r="9" spans="1:8" ht="24.95" customHeight="1">
      <c r="A9" s="22">
        <v>5</v>
      </c>
      <c r="B9" s="30" t="s">
        <v>476</v>
      </c>
      <c r="C9" s="42" t="s">
        <v>535</v>
      </c>
      <c r="D9" s="42" t="s">
        <v>477</v>
      </c>
      <c r="E9" s="73">
        <v>1.4999999999999999E-2</v>
      </c>
      <c r="F9" s="21">
        <v>0.56000000000000005</v>
      </c>
      <c r="G9" s="21">
        <v>0.56000000000000005</v>
      </c>
      <c r="H9" s="13"/>
    </row>
    <row r="10" spans="1:8" ht="24.95" customHeight="1">
      <c r="A10" s="22">
        <v>6</v>
      </c>
      <c r="B10" s="30" t="s">
        <v>536</v>
      </c>
      <c r="C10" s="42" t="s">
        <v>533</v>
      </c>
      <c r="D10" s="42" t="s">
        <v>475</v>
      </c>
      <c r="E10" s="41">
        <v>5.5</v>
      </c>
      <c r="F10" s="21">
        <v>16.5</v>
      </c>
      <c r="G10" s="21">
        <v>16.5</v>
      </c>
      <c r="H10" s="13"/>
    </row>
    <row r="11" spans="1:8" ht="24.95" customHeight="1">
      <c r="A11" s="22">
        <v>7</v>
      </c>
      <c r="B11" s="30" t="s">
        <v>476</v>
      </c>
      <c r="C11" s="42" t="s">
        <v>537</v>
      </c>
      <c r="D11" s="42" t="s">
        <v>477</v>
      </c>
      <c r="E11" s="73">
        <v>1.4999999999999999E-2</v>
      </c>
      <c r="F11" s="21">
        <v>0.44</v>
      </c>
      <c r="G11" s="21">
        <v>0.44</v>
      </c>
      <c r="H11" s="13"/>
    </row>
    <row r="12" spans="1:8" ht="24.95" customHeight="1">
      <c r="A12" s="22">
        <v>8</v>
      </c>
      <c r="B12" s="13" t="s">
        <v>545</v>
      </c>
      <c r="C12" s="42" t="s">
        <v>533</v>
      </c>
      <c r="D12" s="42" t="s">
        <v>475</v>
      </c>
      <c r="E12" s="41">
        <v>5.5</v>
      </c>
      <c r="F12" s="21">
        <v>16.5</v>
      </c>
      <c r="G12" s="21">
        <v>16.5</v>
      </c>
      <c r="H12" s="13"/>
    </row>
    <row r="13" spans="1:8" ht="24.95" customHeight="1">
      <c r="A13" s="22">
        <v>9</v>
      </c>
      <c r="B13" s="30" t="s">
        <v>476</v>
      </c>
      <c r="C13" s="42" t="s">
        <v>535</v>
      </c>
      <c r="D13" s="42" t="s">
        <v>477</v>
      </c>
      <c r="E13" s="73">
        <v>1.4999999999999999E-2</v>
      </c>
      <c r="F13" s="21">
        <v>0.56000000000000005</v>
      </c>
      <c r="G13" s="21">
        <v>0.56000000000000005</v>
      </c>
      <c r="H13" s="13"/>
    </row>
    <row r="14" spans="1:8" ht="24.95" customHeight="1">
      <c r="A14" s="22">
        <v>11</v>
      </c>
      <c r="B14" s="30" t="s">
        <v>478</v>
      </c>
      <c r="C14" s="13"/>
      <c r="D14" s="13"/>
      <c r="E14" s="13"/>
      <c r="F14" s="22">
        <v>7</v>
      </c>
      <c r="G14" s="21">
        <v>7</v>
      </c>
      <c r="H14" s="13"/>
    </row>
    <row r="15" spans="1:8" ht="24.95" customHeight="1">
      <c r="A15" s="13"/>
      <c r="B15" s="45" t="s">
        <v>130</v>
      </c>
      <c r="C15" s="13"/>
      <c r="D15" s="13"/>
      <c r="E15" s="13"/>
      <c r="F15" s="74">
        <f>SUM(F5:F14)</f>
        <v>55.320000000000007</v>
      </c>
      <c r="G15" s="74">
        <f>SUM(G5:G14)</f>
        <v>62.319999999999993</v>
      </c>
      <c r="H15" s="13"/>
    </row>
    <row r="16" spans="1:8" ht="24.95" customHeight="1">
      <c r="A16" s="45" t="s">
        <v>510</v>
      </c>
      <c r="B16" s="72" t="s">
        <v>511</v>
      </c>
      <c r="C16" s="229" t="s">
        <v>512</v>
      </c>
      <c r="D16" s="230"/>
      <c r="E16" s="230"/>
      <c r="F16" s="230"/>
      <c r="G16" s="230"/>
      <c r="H16" s="231"/>
    </row>
    <row r="17" spans="1:8" ht="24.95" customHeight="1">
      <c r="A17" s="22">
        <v>1</v>
      </c>
      <c r="B17" s="30" t="s">
        <v>470</v>
      </c>
      <c r="C17" s="42" t="s">
        <v>530</v>
      </c>
      <c r="D17" s="42" t="s">
        <v>475</v>
      </c>
      <c r="E17" s="41">
        <v>2.2000000000000002</v>
      </c>
      <c r="F17" s="21">
        <v>2.2000000000000002</v>
      </c>
      <c r="G17" s="21">
        <v>4.4000000000000004</v>
      </c>
      <c r="H17" s="13"/>
    </row>
    <row r="18" spans="1:8" ht="24.95" customHeight="1">
      <c r="A18" s="22">
        <v>2</v>
      </c>
      <c r="B18" s="30" t="s">
        <v>479</v>
      </c>
      <c r="C18" s="42" t="s">
        <v>530</v>
      </c>
      <c r="D18" s="42" t="s">
        <v>480</v>
      </c>
      <c r="E18" s="41">
        <v>2.2000000000000002</v>
      </c>
      <c r="F18" s="21">
        <v>2.2000000000000002</v>
      </c>
      <c r="G18" s="21">
        <v>4.4000000000000004</v>
      </c>
      <c r="H18" s="13"/>
    </row>
    <row r="19" spans="1:8" ht="24.95" customHeight="1">
      <c r="A19" s="22">
        <v>3</v>
      </c>
      <c r="B19" s="30" t="s">
        <v>481</v>
      </c>
      <c r="C19" s="42" t="s">
        <v>531</v>
      </c>
      <c r="D19" s="42" t="s">
        <v>471</v>
      </c>
      <c r="E19" s="21">
        <v>0.13</v>
      </c>
      <c r="F19" s="21">
        <v>0.13</v>
      </c>
      <c r="G19" s="21">
        <v>0.13</v>
      </c>
      <c r="H19" s="13"/>
    </row>
    <row r="20" spans="1:8" ht="24.95" customHeight="1">
      <c r="A20" s="22">
        <v>4</v>
      </c>
      <c r="B20" s="30" t="s">
        <v>482</v>
      </c>
      <c r="C20" s="42" t="s">
        <v>532</v>
      </c>
      <c r="D20" s="42" t="s">
        <v>475</v>
      </c>
      <c r="E20" s="22">
        <v>18</v>
      </c>
      <c r="F20" s="21">
        <v>36</v>
      </c>
      <c r="G20" s="21">
        <v>36</v>
      </c>
      <c r="H20" s="13"/>
    </row>
    <row r="21" spans="1:8" ht="24.95" customHeight="1">
      <c r="A21" s="22">
        <v>5</v>
      </c>
      <c r="B21" s="30" t="s">
        <v>483</v>
      </c>
      <c r="C21" s="42" t="s">
        <v>530</v>
      </c>
      <c r="D21" s="42" t="s">
        <v>474</v>
      </c>
      <c r="E21" s="41">
        <v>2.2000000000000002</v>
      </c>
      <c r="F21" s="21">
        <v>2.2000000000000002</v>
      </c>
      <c r="G21" s="21">
        <v>4.4000000000000004</v>
      </c>
      <c r="H21" s="13"/>
    </row>
    <row r="22" spans="1:8" ht="24.95" customHeight="1">
      <c r="A22" s="22">
        <v>6</v>
      </c>
      <c r="B22" s="30" t="s">
        <v>484</v>
      </c>
      <c r="C22" s="42" t="s">
        <v>538</v>
      </c>
      <c r="D22" s="42" t="s">
        <v>485</v>
      </c>
      <c r="E22" s="73">
        <v>1.2E-2</v>
      </c>
      <c r="F22" s="21">
        <v>0.1</v>
      </c>
      <c r="G22" s="21">
        <v>0.1</v>
      </c>
      <c r="H22" s="13"/>
    </row>
    <row r="23" spans="1:8" ht="24.95" customHeight="1">
      <c r="A23" s="22">
        <v>6</v>
      </c>
      <c r="B23" s="30" t="s">
        <v>486</v>
      </c>
      <c r="C23" s="42" t="s">
        <v>538</v>
      </c>
      <c r="D23" s="42" t="s">
        <v>485</v>
      </c>
      <c r="E23" s="73">
        <v>1.2E-2</v>
      </c>
      <c r="F23" s="21">
        <v>0.1</v>
      </c>
      <c r="G23" s="21">
        <v>0.1</v>
      </c>
      <c r="H23" s="13"/>
    </row>
    <row r="24" spans="1:8" ht="24.95" customHeight="1">
      <c r="A24" s="22">
        <v>7</v>
      </c>
      <c r="B24" s="30" t="s">
        <v>478</v>
      </c>
      <c r="C24" s="13"/>
      <c r="D24" s="13"/>
      <c r="E24" s="13"/>
      <c r="F24" s="22">
        <v>7</v>
      </c>
      <c r="G24" s="21">
        <v>7</v>
      </c>
      <c r="H24" s="13"/>
    </row>
    <row r="25" spans="1:8" ht="24.95" customHeight="1">
      <c r="A25" s="13"/>
      <c r="B25" s="45" t="s">
        <v>130</v>
      </c>
      <c r="C25" s="13"/>
      <c r="D25" s="13"/>
      <c r="E25" s="13"/>
      <c r="F25" s="74">
        <f>SUM(F17:F24)</f>
        <v>49.930000000000007</v>
      </c>
      <c r="G25" s="74">
        <f>SUM(G17:G24)</f>
        <v>56.53</v>
      </c>
      <c r="H25" s="13"/>
    </row>
    <row r="26" spans="1:8" ht="24.95" customHeight="1">
      <c r="A26" s="45" t="s">
        <v>513</v>
      </c>
      <c r="B26" s="72" t="s">
        <v>514</v>
      </c>
      <c r="C26" s="229" t="s">
        <v>515</v>
      </c>
      <c r="D26" s="230"/>
      <c r="E26" s="230"/>
      <c r="F26" s="230"/>
      <c r="G26" s="230"/>
      <c r="H26" s="231"/>
    </row>
    <row r="27" spans="1:8" ht="24.95" customHeight="1">
      <c r="A27" s="22">
        <v>1</v>
      </c>
      <c r="B27" s="30" t="s">
        <v>470</v>
      </c>
      <c r="C27" s="42" t="s">
        <v>530</v>
      </c>
      <c r="D27" s="42" t="s">
        <v>471</v>
      </c>
      <c r="E27" s="21">
        <v>0.75</v>
      </c>
      <c r="F27" s="21">
        <v>0.75</v>
      </c>
      <c r="G27" s="21">
        <v>1.5</v>
      </c>
      <c r="H27" s="13"/>
    </row>
    <row r="28" spans="1:8" ht="24.95" customHeight="1">
      <c r="A28" s="22">
        <v>2</v>
      </c>
      <c r="B28" s="30" t="s">
        <v>473</v>
      </c>
      <c r="C28" s="42" t="s">
        <v>532</v>
      </c>
      <c r="D28" s="42" t="s">
        <v>474</v>
      </c>
      <c r="E28" s="21">
        <v>0.08</v>
      </c>
      <c r="F28" s="21">
        <v>0.16</v>
      </c>
      <c r="G28" s="21">
        <v>0.16</v>
      </c>
      <c r="H28" s="13"/>
    </row>
    <row r="29" spans="1:8" ht="24.95" customHeight="1">
      <c r="A29" s="22">
        <v>3</v>
      </c>
      <c r="B29" s="30" t="s">
        <v>539</v>
      </c>
      <c r="C29" s="42" t="s">
        <v>530</v>
      </c>
      <c r="D29" s="42" t="s">
        <v>475</v>
      </c>
      <c r="E29" s="41">
        <v>5.5</v>
      </c>
      <c r="F29" s="21">
        <v>5.5</v>
      </c>
      <c r="G29" s="21">
        <v>11</v>
      </c>
      <c r="H29" s="13"/>
    </row>
    <row r="30" spans="1:8" ht="24.95" customHeight="1">
      <c r="A30" s="22">
        <v>4</v>
      </c>
      <c r="B30" s="30" t="s">
        <v>487</v>
      </c>
      <c r="C30" s="42" t="s">
        <v>540</v>
      </c>
      <c r="D30" s="42" t="s">
        <v>488</v>
      </c>
      <c r="E30" s="73">
        <v>1.2E-2</v>
      </c>
      <c r="F30" s="21">
        <v>0.14000000000000001</v>
      </c>
      <c r="G30" s="21">
        <v>0.14000000000000001</v>
      </c>
      <c r="H30" s="13"/>
    </row>
    <row r="31" spans="1:8" ht="24.95" customHeight="1">
      <c r="A31" s="22">
        <v>5</v>
      </c>
      <c r="B31" s="30" t="s">
        <v>489</v>
      </c>
      <c r="C31" s="42" t="s">
        <v>541</v>
      </c>
      <c r="D31" s="42" t="s">
        <v>485</v>
      </c>
      <c r="E31" s="73">
        <v>1.2E-2</v>
      </c>
      <c r="F31" s="21">
        <v>0.05</v>
      </c>
      <c r="G31" s="21">
        <v>0.05</v>
      </c>
      <c r="H31" s="13"/>
    </row>
    <row r="32" spans="1:8" ht="24.95" customHeight="1">
      <c r="A32" s="22">
        <v>6</v>
      </c>
      <c r="B32" s="30" t="s">
        <v>478</v>
      </c>
      <c r="C32" s="13"/>
      <c r="D32" s="13"/>
      <c r="E32" s="13"/>
      <c r="F32" s="22">
        <v>2</v>
      </c>
      <c r="G32" s="21">
        <v>2</v>
      </c>
      <c r="H32" s="13"/>
    </row>
    <row r="33" spans="1:8" ht="24.95" customHeight="1">
      <c r="A33" s="13"/>
      <c r="B33" s="45" t="s">
        <v>130</v>
      </c>
      <c r="C33" s="13"/>
      <c r="D33" s="13"/>
      <c r="E33" s="13"/>
      <c r="F33" s="74">
        <f>SUM(F27:F32)</f>
        <v>8.6</v>
      </c>
      <c r="G33" s="74">
        <f>SUM(G27:G32)</f>
        <v>14.850000000000001</v>
      </c>
      <c r="H33" s="13"/>
    </row>
    <row r="34" spans="1:8" ht="24.95" customHeight="1">
      <c r="A34" s="45" t="s">
        <v>516</v>
      </c>
      <c r="B34" s="72" t="s">
        <v>517</v>
      </c>
      <c r="C34" s="229" t="s">
        <v>518</v>
      </c>
      <c r="D34" s="230"/>
      <c r="E34" s="230"/>
      <c r="F34" s="230"/>
      <c r="G34" s="230"/>
      <c r="H34" s="231"/>
    </row>
    <row r="35" spans="1:8" ht="24.95" customHeight="1">
      <c r="A35" s="22">
        <v>1</v>
      </c>
      <c r="B35" s="30" t="s">
        <v>470</v>
      </c>
      <c r="C35" s="42" t="s">
        <v>530</v>
      </c>
      <c r="D35" s="42" t="s">
        <v>471</v>
      </c>
      <c r="E35" s="21">
        <v>0.75</v>
      </c>
      <c r="F35" s="21">
        <v>0.75</v>
      </c>
      <c r="G35" s="21">
        <v>1.5</v>
      </c>
      <c r="H35" s="13"/>
    </row>
    <row r="36" spans="1:8" ht="24.95" customHeight="1">
      <c r="A36" s="22">
        <v>2</v>
      </c>
      <c r="B36" s="30" t="s">
        <v>473</v>
      </c>
      <c r="C36" s="42" t="s">
        <v>532</v>
      </c>
      <c r="D36" s="42" t="s">
        <v>474</v>
      </c>
      <c r="E36" s="21">
        <v>0.08</v>
      </c>
      <c r="F36" s="21">
        <v>0.16</v>
      </c>
      <c r="G36" s="21">
        <v>0.16</v>
      </c>
      <c r="H36" s="13"/>
    </row>
    <row r="37" spans="1:8" ht="24.95" customHeight="1">
      <c r="A37" s="22">
        <v>3</v>
      </c>
      <c r="B37" s="30" t="s">
        <v>490</v>
      </c>
      <c r="C37" s="42" t="s">
        <v>530</v>
      </c>
      <c r="D37" s="42" t="s">
        <v>475</v>
      </c>
      <c r="E37" s="21">
        <v>3.75</v>
      </c>
      <c r="F37" s="21">
        <v>3.75</v>
      </c>
      <c r="G37" s="21">
        <v>7.5</v>
      </c>
      <c r="H37" s="13"/>
    </row>
    <row r="38" spans="1:8" ht="24.95" customHeight="1">
      <c r="A38" s="22">
        <v>4</v>
      </c>
      <c r="B38" s="30" t="s">
        <v>491</v>
      </c>
      <c r="C38" s="42" t="s">
        <v>542</v>
      </c>
      <c r="D38" s="42" t="s">
        <v>485</v>
      </c>
      <c r="E38" s="73">
        <v>1.2E-2</v>
      </c>
      <c r="F38" s="21">
        <v>0.12</v>
      </c>
      <c r="G38" s="21">
        <v>0.12</v>
      </c>
      <c r="H38" s="13"/>
    </row>
    <row r="39" spans="1:8" ht="24.95" customHeight="1">
      <c r="A39" s="22">
        <v>5</v>
      </c>
      <c r="B39" s="30" t="s">
        <v>478</v>
      </c>
      <c r="C39" s="13"/>
      <c r="D39" s="13"/>
      <c r="E39" s="13"/>
      <c r="F39" s="22">
        <v>2</v>
      </c>
      <c r="G39" s="21">
        <v>2</v>
      </c>
      <c r="H39" s="13"/>
    </row>
    <row r="40" spans="1:8" ht="24.95" customHeight="1">
      <c r="A40" s="13"/>
      <c r="B40" s="45" t="s">
        <v>130</v>
      </c>
      <c r="C40" s="13"/>
      <c r="D40" s="13"/>
      <c r="E40" s="13"/>
      <c r="F40" s="74">
        <f>SUM(F35:F39)</f>
        <v>6.78</v>
      </c>
      <c r="G40" s="74">
        <f>SUM(G35:G39)</f>
        <v>11.28</v>
      </c>
      <c r="H40" s="13"/>
    </row>
    <row r="41" spans="1:8" ht="24.95" customHeight="1">
      <c r="A41" s="45" t="s">
        <v>519</v>
      </c>
      <c r="B41" s="72" t="s">
        <v>520</v>
      </c>
      <c r="C41" s="229" t="s">
        <v>521</v>
      </c>
      <c r="D41" s="230"/>
      <c r="E41" s="230"/>
      <c r="F41" s="230"/>
      <c r="G41" s="230"/>
      <c r="H41" s="231"/>
    </row>
    <row r="42" spans="1:8" ht="24.95" customHeight="1">
      <c r="A42" s="22">
        <v>1</v>
      </c>
      <c r="B42" s="30" t="s">
        <v>470</v>
      </c>
      <c r="C42" s="42" t="s">
        <v>530</v>
      </c>
      <c r="D42" s="42" t="s">
        <v>471</v>
      </c>
      <c r="E42" s="21">
        <v>0.75</v>
      </c>
      <c r="F42" s="21">
        <v>0.75</v>
      </c>
      <c r="G42" s="21">
        <v>1.5</v>
      </c>
      <c r="H42" s="13"/>
    </row>
    <row r="43" spans="1:8" ht="24.95" customHeight="1">
      <c r="A43" s="22">
        <v>2</v>
      </c>
      <c r="B43" s="30" t="s">
        <v>473</v>
      </c>
      <c r="C43" s="42" t="s">
        <v>532</v>
      </c>
      <c r="D43" s="42" t="s">
        <v>474</v>
      </c>
      <c r="E43" s="21">
        <v>0.08</v>
      </c>
      <c r="F43" s="21">
        <v>0.16</v>
      </c>
      <c r="G43" s="21">
        <v>0.16</v>
      </c>
      <c r="H43" s="13"/>
    </row>
    <row r="44" spans="1:8" ht="24.95" customHeight="1">
      <c r="A44" s="22">
        <v>3</v>
      </c>
      <c r="B44" s="30" t="s">
        <v>492</v>
      </c>
      <c r="C44" s="42" t="s">
        <v>530</v>
      </c>
      <c r="D44" s="42" t="s">
        <v>475</v>
      </c>
      <c r="E44" s="21">
        <v>3.75</v>
      </c>
      <c r="F44" s="21">
        <v>3.75</v>
      </c>
      <c r="G44" s="21">
        <v>7.5</v>
      </c>
      <c r="H44" s="13"/>
    </row>
    <row r="45" spans="1:8" ht="24.95" customHeight="1">
      <c r="A45" s="22">
        <v>4</v>
      </c>
      <c r="B45" s="30" t="s">
        <v>491</v>
      </c>
      <c r="C45" s="42" t="s">
        <v>542</v>
      </c>
      <c r="D45" s="42" t="s">
        <v>485</v>
      </c>
      <c r="E45" s="73">
        <v>1.4E-2</v>
      </c>
      <c r="F45" s="21">
        <v>0.14000000000000001</v>
      </c>
      <c r="G45" s="21">
        <v>0.14000000000000001</v>
      </c>
      <c r="H45" s="13"/>
    </row>
    <row r="46" spans="1:8" ht="24.95" customHeight="1">
      <c r="A46" s="22">
        <v>5</v>
      </c>
      <c r="B46" s="30" t="s">
        <v>478</v>
      </c>
      <c r="C46" s="13"/>
      <c r="D46" s="13"/>
      <c r="E46" s="13"/>
      <c r="F46" s="22">
        <v>2</v>
      </c>
      <c r="G46" s="21">
        <v>2</v>
      </c>
      <c r="H46" s="13"/>
    </row>
    <row r="47" spans="1:8" ht="24.95" customHeight="1">
      <c r="A47" s="13"/>
      <c r="B47" s="45" t="s">
        <v>130</v>
      </c>
      <c r="C47" s="13"/>
      <c r="D47" s="13"/>
      <c r="E47" s="13"/>
      <c r="F47" s="74">
        <f>SUM(F42:F46)</f>
        <v>6.8</v>
      </c>
      <c r="G47" s="74">
        <f>SUM(G42:G46)</f>
        <v>11.3</v>
      </c>
      <c r="H47" s="13"/>
    </row>
    <row r="48" spans="1:8" ht="24.95" customHeight="1">
      <c r="A48" s="45" t="s">
        <v>522</v>
      </c>
      <c r="B48" s="72" t="s">
        <v>523</v>
      </c>
      <c r="C48" s="229" t="s">
        <v>524</v>
      </c>
      <c r="D48" s="230"/>
      <c r="E48" s="230"/>
      <c r="F48" s="230"/>
      <c r="G48" s="230"/>
      <c r="H48" s="231"/>
    </row>
    <row r="49" spans="1:8" ht="24.95" customHeight="1">
      <c r="A49" s="22">
        <v>1</v>
      </c>
      <c r="B49" s="30" t="s">
        <v>470</v>
      </c>
      <c r="C49" s="42" t="s">
        <v>530</v>
      </c>
      <c r="D49" s="42" t="s">
        <v>471</v>
      </c>
      <c r="E49" s="21">
        <v>0.75</v>
      </c>
      <c r="F49" s="21">
        <v>0.75</v>
      </c>
      <c r="G49" s="21">
        <v>1.5</v>
      </c>
      <c r="H49" s="13"/>
    </row>
    <row r="50" spans="1:8" ht="24.95" customHeight="1">
      <c r="A50" s="22">
        <v>2</v>
      </c>
      <c r="B50" s="30" t="s">
        <v>473</v>
      </c>
      <c r="C50" s="42" t="s">
        <v>532</v>
      </c>
      <c r="D50" s="42" t="s">
        <v>474</v>
      </c>
      <c r="E50" s="21">
        <v>0.08</v>
      </c>
      <c r="F50" s="21">
        <v>0.16</v>
      </c>
      <c r="G50" s="21">
        <v>0.16</v>
      </c>
      <c r="H50" s="13"/>
    </row>
    <row r="51" spans="1:8" ht="24.95" customHeight="1">
      <c r="A51" s="22">
        <v>3</v>
      </c>
      <c r="B51" s="30" t="s">
        <v>493</v>
      </c>
      <c r="C51" s="42" t="s">
        <v>530</v>
      </c>
      <c r="D51" s="42" t="s">
        <v>475</v>
      </c>
      <c r="E51" s="21">
        <v>3.75</v>
      </c>
      <c r="F51" s="21">
        <v>3.75</v>
      </c>
      <c r="G51" s="21">
        <v>7.5</v>
      </c>
      <c r="H51" s="13"/>
    </row>
    <row r="52" spans="1:8" ht="24.95" customHeight="1">
      <c r="A52" s="22">
        <v>4</v>
      </c>
      <c r="B52" s="30" t="s">
        <v>494</v>
      </c>
      <c r="C52" s="42" t="s">
        <v>543</v>
      </c>
      <c r="D52" s="42" t="s">
        <v>485</v>
      </c>
      <c r="E52" s="73">
        <v>1.2E-2</v>
      </c>
      <c r="F52" s="21">
        <v>0.06</v>
      </c>
      <c r="G52" s="21">
        <v>0.06</v>
      </c>
      <c r="H52" s="13"/>
    </row>
    <row r="53" spans="1:8" ht="24.95" customHeight="1">
      <c r="A53" s="22">
        <v>5</v>
      </c>
      <c r="B53" s="30" t="s">
        <v>478</v>
      </c>
      <c r="C53" s="13"/>
      <c r="D53" s="13"/>
      <c r="E53" s="13"/>
      <c r="F53" s="22">
        <v>2</v>
      </c>
      <c r="G53" s="21">
        <v>2</v>
      </c>
      <c r="H53" s="13"/>
    </row>
    <row r="54" spans="1:8" ht="24.95" customHeight="1">
      <c r="A54" s="13"/>
      <c r="B54" s="45" t="s">
        <v>130</v>
      </c>
      <c r="C54" s="13"/>
      <c r="D54" s="13"/>
      <c r="E54" s="13"/>
      <c r="F54" s="74">
        <f>SUM(F49:F53)</f>
        <v>6.72</v>
      </c>
      <c r="G54" s="74">
        <f>SUM(G49:G53)</f>
        <v>11.22</v>
      </c>
      <c r="H54" s="13"/>
    </row>
    <row r="55" spans="1:8" ht="24.95" customHeight="1">
      <c r="A55" s="45" t="s">
        <v>525</v>
      </c>
      <c r="B55" s="72" t="s">
        <v>526</v>
      </c>
      <c r="C55" s="229" t="s">
        <v>527</v>
      </c>
      <c r="D55" s="230"/>
      <c r="E55" s="230"/>
      <c r="F55" s="230"/>
      <c r="G55" s="230"/>
      <c r="H55" s="231"/>
    </row>
    <row r="56" spans="1:8" ht="24.95" customHeight="1">
      <c r="A56" s="22">
        <v>1</v>
      </c>
      <c r="B56" s="30" t="s">
        <v>470</v>
      </c>
      <c r="C56" s="42" t="s">
        <v>530</v>
      </c>
      <c r="D56" s="42" t="s">
        <v>471</v>
      </c>
      <c r="E56" s="21">
        <v>3.75</v>
      </c>
      <c r="F56" s="21">
        <v>3.75</v>
      </c>
      <c r="G56" s="21">
        <v>7.5</v>
      </c>
      <c r="H56" s="13"/>
    </row>
    <row r="57" spans="1:8" ht="24.95" customHeight="1">
      <c r="A57" s="22">
        <v>2</v>
      </c>
      <c r="B57" s="30" t="s">
        <v>495</v>
      </c>
      <c r="C57" s="42" t="s">
        <v>530</v>
      </c>
      <c r="D57" s="42" t="s">
        <v>471</v>
      </c>
      <c r="E57" s="41">
        <v>2.2000000000000002</v>
      </c>
      <c r="F57" s="21">
        <v>2.2000000000000002</v>
      </c>
      <c r="G57" s="21">
        <v>4.4000000000000004</v>
      </c>
      <c r="H57" s="13"/>
    </row>
    <row r="58" spans="1:8" ht="24.95" customHeight="1">
      <c r="A58" s="22">
        <v>3</v>
      </c>
      <c r="B58" s="30" t="s">
        <v>496</v>
      </c>
      <c r="C58" s="42" t="s">
        <v>532</v>
      </c>
      <c r="D58" s="42" t="s">
        <v>474</v>
      </c>
      <c r="E58" s="73">
        <v>7.4999999999999997E-2</v>
      </c>
      <c r="F58" s="21">
        <v>0.15</v>
      </c>
      <c r="G58" s="21">
        <v>0.15</v>
      </c>
      <c r="H58" s="13"/>
    </row>
    <row r="59" spans="1:8" ht="24.95" customHeight="1">
      <c r="A59" s="22">
        <v>4</v>
      </c>
      <c r="B59" s="30" t="s">
        <v>497</v>
      </c>
      <c r="C59" s="42" t="s">
        <v>532</v>
      </c>
      <c r="D59" s="42" t="s">
        <v>474</v>
      </c>
      <c r="E59" s="41">
        <v>0.5</v>
      </c>
      <c r="F59" s="21">
        <v>1</v>
      </c>
      <c r="G59" s="21">
        <v>1</v>
      </c>
      <c r="H59" s="13"/>
    </row>
    <row r="60" spans="1:8" ht="24.95" customHeight="1">
      <c r="A60" s="22">
        <v>5</v>
      </c>
      <c r="B60" s="30" t="s">
        <v>498</v>
      </c>
      <c r="C60" s="42" t="s">
        <v>544</v>
      </c>
      <c r="D60" s="13"/>
      <c r="E60" s="73">
        <v>1.2E-2</v>
      </c>
      <c r="F60" s="21">
        <v>0.24</v>
      </c>
      <c r="G60" s="21">
        <v>0.24</v>
      </c>
      <c r="H60" s="13" t="s">
        <v>529</v>
      </c>
    </row>
    <row r="61" spans="1:8" ht="24.95" customHeight="1">
      <c r="A61" s="22">
        <v>6</v>
      </c>
      <c r="B61" s="30" t="s">
        <v>478</v>
      </c>
      <c r="C61" s="13"/>
      <c r="D61" s="13"/>
      <c r="E61" s="13"/>
      <c r="F61" s="22">
        <v>3</v>
      </c>
      <c r="G61" s="21">
        <v>3</v>
      </c>
      <c r="H61" s="13"/>
    </row>
    <row r="62" spans="1:8" ht="24.95" customHeight="1">
      <c r="A62" s="13"/>
      <c r="B62" s="45" t="s">
        <v>130</v>
      </c>
      <c r="C62" s="13"/>
      <c r="D62" s="13"/>
      <c r="E62" s="13"/>
      <c r="F62" s="74">
        <f>SUM(F56:F61)</f>
        <v>10.34</v>
      </c>
      <c r="G62" s="74">
        <f>SUM(G56:G61)</f>
        <v>16.29</v>
      </c>
      <c r="H62" s="13"/>
    </row>
    <row r="63" spans="1:8" ht="24.95" customHeight="1">
      <c r="A63" s="13"/>
      <c r="B63" s="45" t="s">
        <v>447</v>
      </c>
      <c r="C63" s="13"/>
      <c r="D63" s="13"/>
      <c r="E63" s="13"/>
      <c r="F63" s="74">
        <f>SUM(F15,F25,F33,F40,F47,F54,F62)</f>
        <v>144.49</v>
      </c>
      <c r="G63" s="74">
        <f>SUM(G15,G25,G33,G40,G47,G54,G62)</f>
        <v>183.79</v>
      </c>
      <c r="H63" s="13"/>
    </row>
    <row r="64" spans="1:8" ht="24.95" customHeight="1">
      <c r="A64" s="75"/>
      <c r="B64" s="76" t="s">
        <v>528</v>
      </c>
      <c r="C64" s="75"/>
      <c r="D64" s="75"/>
      <c r="E64" s="75"/>
      <c r="F64" s="77">
        <v>145</v>
      </c>
      <c r="G64" s="77">
        <v>184</v>
      </c>
      <c r="H64" s="75"/>
    </row>
  </sheetData>
  <mergeCells count="9">
    <mergeCell ref="C34:H34"/>
    <mergeCell ref="C41:H41"/>
    <mergeCell ref="C48:H48"/>
    <mergeCell ref="C55:H55"/>
    <mergeCell ref="A1:H1"/>
    <mergeCell ref="A2:H2"/>
    <mergeCell ref="C4:H4"/>
    <mergeCell ref="C16:H16"/>
    <mergeCell ref="C26:H26"/>
  </mergeCells>
  <printOptions horizontalCentered="1"/>
  <pageMargins left="0.70866141732283505" right="0.31496062992126" top="0.70866141732283505" bottom="0.47244094488188998" header="0.31496062992126" footer="0.23622047244094499"/>
  <pageSetup scale="45" orientation="portrait" r:id="rId1"/>
  <headerFooter>
    <oddFooter>&amp;C&amp;"-,Bold"mepwork.in</oddFooter>
  </headerFooter>
  <rowBreaks count="3" manualBreakCount="3">
    <brk id="15" max="16383" man="1"/>
    <brk id="33" max="16383" man="1"/>
    <brk id="4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8BAD4-54E5-4595-850A-01F4CBF9DFB1}">
  <sheetPr>
    <tabColor theme="9" tint="0.59999389629810485"/>
    <pageSetUpPr fitToPage="1"/>
  </sheetPr>
  <dimension ref="A1:N88"/>
  <sheetViews>
    <sheetView view="pageBreakPreview" zoomScaleNormal="100" zoomScaleSheetLayoutView="100" workbookViewId="0">
      <selection activeCell="F17" sqref="F17:F23"/>
    </sheetView>
  </sheetViews>
  <sheetFormatPr defaultRowHeight="12.75"/>
  <cols>
    <col min="1" max="1" width="7" style="3" bestFit="1" customWidth="1"/>
    <col min="2" max="2" width="5.85546875" style="3" bestFit="1" customWidth="1"/>
    <col min="3" max="3" width="26.5703125" style="64" bestFit="1" customWidth="1"/>
    <col min="4" max="4" width="5.140625" style="3" bestFit="1" customWidth="1"/>
    <col min="5" max="5" width="10.5703125" style="3" bestFit="1" customWidth="1"/>
    <col min="6" max="6" width="6.85546875" style="3" bestFit="1" customWidth="1"/>
    <col min="7" max="7" width="12" style="3" bestFit="1" customWidth="1"/>
    <col min="8" max="8" width="8.7109375" style="3" bestFit="1" customWidth="1"/>
    <col min="9" max="9" width="8.85546875" style="3" bestFit="1" customWidth="1"/>
    <col min="10" max="10" width="7" style="3" bestFit="1" customWidth="1"/>
    <col min="11" max="11" width="10.28515625" style="3" bestFit="1" customWidth="1"/>
    <col min="12" max="13" width="8.28515625" style="3" bestFit="1" customWidth="1"/>
    <col min="14" max="14" width="16.28515625" style="3" customWidth="1"/>
    <col min="15" max="16384" width="9.140625" style="3"/>
  </cols>
  <sheetData>
    <row r="1" spans="1:14" s="68" customFormat="1" ht="24.95" customHeight="1">
      <c r="A1" s="235" t="s">
        <v>614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s="68" customFormat="1" ht="24.95" customHeight="1">
      <c r="A2" s="78" t="s">
        <v>135</v>
      </c>
      <c r="B2" s="78" t="s">
        <v>136</v>
      </c>
      <c r="C2" s="86" t="s">
        <v>137</v>
      </c>
      <c r="D2" s="78" t="s">
        <v>73</v>
      </c>
      <c r="E2" s="79" t="s">
        <v>186</v>
      </c>
      <c r="F2" s="79" t="s">
        <v>92</v>
      </c>
      <c r="G2" s="80" t="s">
        <v>138</v>
      </c>
      <c r="H2" s="80" t="s">
        <v>190</v>
      </c>
      <c r="I2" s="80" t="s">
        <v>139</v>
      </c>
      <c r="J2" s="80" t="s">
        <v>140</v>
      </c>
      <c r="K2" s="81" t="s">
        <v>191</v>
      </c>
      <c r="L2" s="81" t="s">
        <v>190</v>
      </c>
      <c r="M2" s="81" t="s">
        <v>141</v>
      </c>
      <c r="N2" s="82" t="s">
        <v>1</v>
      </c>
    </row>
    <row r="3" spans="1:14" s="68" customFormat="1" ht="21" customHeight="1">
      <c r="A3" s="236">
        <v>1</v>
      </c>
      <c r="B3" s="236" t="s">
        <v>142</v>
      </c>
      <c r="C3" s="237" t="s">
        <v>143</v>
      </c>
      <c r="D3" s="10" t="s">
        <v>546</v>
      </c>
      <c r="E3" s="10"/>
      <c r="F3" s="10"/>
      <c r="G3" s="83">
        <v>1</v>
      </c>
      <c r="H3" s="83">
        <v>1</v>
      </c>
      <c r="I3" s="83"/>
      <c r="J3" s="83"/>
      <c r="K3" s="83"/>
      <c r="L3" s="83"/>
      <c r="M3" s="83">
        <v>1</v>
      </c>
      <c r="N3" s="10"/>
    </row>
    <row r="4" spans="1:14" s="68" customFormat="1" ht="21" customHeight="1">
      <c r="A4" s="236"/>
      <c r="B4" s="236"/>
      <c r="C4" s="237"/>
      <c r="D4" s="10" t="s">
        <v>546</v>
      </c>
      <c r="E4" s="10"/>
      <c r="F4" s="10"/>
      <c r="G4" s="83">
        <v>2</v>
      </c>
      <c r="H4" s="83">
        <v>2</v>
      </c>
      <c r="I4" s="83"/>
      <c r="J4" s="83"/>
      <c r="K4" s="83"/>
      <c r="L4" s="83"/>
      <c r="M4" s="83">
        <v>2</v>
      </c>
      <c r="N4" s="10"/>
    </row>
    <row r="5" spans="1:14" s="68" customFormat="1" ht="21" customHeight="1">
      <c r="A5" s="236"/>
      <c r="B5" s="236"/>
      <c r="C5" s="237"/>
      <c r="D5" s="10" t="s">
        <v>546</v>
      </c>
      <c r="E5" s="10"/>
      <c r="F5" s="10"/>
      <c r="G5" s="83">
        <v>1</v>
      </c>
      <c r="H5" s="83"/>
      <c r="I5" s="83"/>
      <c r="J5" s="83"/>
      <c r="K5" s="83"/>
      <c r="L5" s="83"/>
      <c r="M5" s="83"/>
      <c r="N5" s="10"/>
    </row>
    <row r="6" spans="1:14" s="68" customFormat="1" ht="21" customHeight="1">
      <c r="A6" s="236"/>
      <c r="B6" s="236"/>
      <c r="C6" s="237"/>
      <c r="D6" s="10" t="s">
        <v>546</v>
      </c>
      <c r="E6" s="10"/>
      <c r="F6" s="10"/>
      <c r="G6" s="83"/>
      <c r="H6" s="83">
        <v>1</v>
      </c>
      <c r="I6" s="83"/>
      <c r="J6" s="83"/>
      <c r="K6" s="83"/>
      <c r="L6" s="83">
        <v>0</v>
      </c>
      <c r="M6" s="83">
        <v>0</v>
      </c>
      <c r="N6" s="10"/>
    </row>
    <row r="7" spans="1:14" s="68" customFormat="1" ht="21" customHeight="1">
      <c r="A7" s="236"/>
      <c r="B7" s="236"/>
      <c r="C7" s="237"/>
      <c r="D7" s="10" t="s">
        <v>546</v>
      </c>
      <c r="E7" s="10"/>
      <c r="F7" s="10"/>
      <c r="G7" s="83">
        <v>1</v>
      </c>
      <c r="H7" s="83">
        <v>2</v>
      </c>
      <c r="I7" s="83"/>
      <c r="J7" s="83"/>
      <c r="K7" s="83"/>
      <c r="L7" s="83"/>
      <c r="M7" s="83"/>
      <c r="N7" s="10"/>
    </row>
    <row r="8" spans="1:14" s="68" customFormat="1" ht="21" customHeight="1">
      <c r="A8" s="238">
        <v>2</v>
      </c>
      <c r="B8" s="236" t="s">
        <v>142</v>
      </c>
      <c r="C8" s="237" t="s">
        <v>144</v>
      </c>
      <c r="D8" s="10" t="s">
        <v>546</v>
      </c>
      <c r="E8" s="10"/>
      <c r="F8" s="10"/>
      <c r="G8" s="83">
        <v>1</v>
      </c>
      <c r="H8" s="83">
        <v>1</v>
      </c>
      <c r="I8" s="83"/>
      <c r="J8" s="83"/>
      <c r="K8" s="83"/>
      <c r="L8" s="83">
        <v>0</v>
      </c>
      <c r="M8" s="83">
        <v>0</v>
      </c>
      <c r="N8" s="10"/>
    </row>
    <row r="9" spans="1:14" s="68" customFormat="1" ht="21" customHeight="1">
      <c r="A9" s="238"/>
      <c r="B9" s="236"/>
      <c r="C9" s="237"/>
      <c r="D9" s="10" t="s">
        <v>546</v>
      </c>
      <c r="E9" s="10"/>
      <c r="F9" s="10"/>
      <c r="G9" s="83">
        <v>1</v>
      </c>
      <c r="H9" s="83"/>
      <c r="I9" s="83"/>
      <c r="J9" s="83"/>
      <c r="K9" s="83"/>
      <c r="L9" s="83"/>
      <c r="M9" s="83"/>
      <c r="N9" s="10"/>
    </row>
    <row r="10" spans="1:14" s="68" customFormat="1" ht="21" customHeight="1">
      <c r="A10" s="238"/>
      <c r="B10" s="236"/>
      <c r="C10" s="237"/>
      <c r="D10" s="10" t="s">
        <v>546</v>
      </c>
      <c r="E10" s="10"/>
      <c r="F10" s="10"/>
      <c r="G10" s="83">
        <v>4</v>
      </c>
      <c r="H10" s="83">
        <v>1</v>
      </c>
      <c r="I10" s="83">
        <v>1</v>
      </c>
      <c r="J10" s="83"/>
      <c r="K10" s="83">
        <v>2</v>
      </c>
      <c r="L10" s="83">
        <v>2</v>
      </c>
      <c r="M10" s="83">
        <v>0</v>
      </c>
      <c r="N10" s="10"/>
    </row>
    <row r="11" spans="1:14" s="68" customFormat="1" ht="21" customHeight="1">
      <c r="A11" s="236">
        <v>3</v>
      </c>
      <c r="B11" s="236" t="s">
        <v>142</v>
      </c>
      <c r="C11" s="237" t="s">
        <v>145</v>
      </c>
      <c r="D11" s="10" t="s">
        <v>546</v>
      </c>
      <c r="E11" s="10"/>
      <c r="F11" s="10"/>
      <c r="G11" s="83">
        <v>2</v>
      </c>
      <c r="H11" s="83"/>
      <c r="I11" s="83"/>
      <c r="J11" s="83">
        <v>1</v>
      </c>
      <c r="K11" s="83"/>
      <c r="L11" s="83"/>
      <c r="M11" s="83"/>
      <c r="N11" s="10"/>
    </row>
    <row r="12" spans="1:14" s="68" customFormat="1" ht="21" customHeight="1">
      <c r="A12" s="236"/>
      <c r="B12" s="236"/>
      <c r="C12" s="237"/>
      <c r="D12" s="10" t="s">
        <v>546</v>
      </c>
      <c r="E12" s="10"/>
      <c r="F12" s="10"/>
      <c r="G12" s="83"/>
      <c r="H12" s="83"/>
      <c r="I12" s="83"/>
      <c r="J12" s="83"/>
      <c r="K12" s="83"/>
      <c r="L12" s="83"/>
      <c r="M12" s="83"/>
      <c r="N12" s="10"/>
    </row>
    <row r="13" spans="1:14" s="68" customFormat="1" ht="21" customHeight="1">
      <c r="A13" s="236">
        <v>4</v>
      </c>
      <c r="B13" s="236" t="s">
        <v>142</v>
      </c>
      <c r="C13" s="237" t="s">
        <v>146</v>
      </c>
      <c r="D13" s="10" t="s">
        <v>546</v>
      </c>
      <c r="E13" s="10"/>
      <c r="F13" s="10"/>
      <c r="G13" s="83">
        <v>1</v>
      </c>
      <c r="H13" s="83">
        <v>2</v>
      </c>
      <c r="I13" s="83"/>
      <c r="J13" s="83"/>
      <c r="K13" s="83"/>
      <c r="L13" s="83">
        <v>0</v>
      </c>
      <c r="M13" s="83">
        <v>0</v>
      </c>
      <c r="N13" s="10"/>
    </row>
    <row r="14" spans="1:14" s="68" customFormat="1" ht="21" customHeight="1">
      <c r="A14" s="236"/>
      <c r="B14" s="236"/>
      <c r="C14" s="237"/>
      <c r="D14" s="10" t="s">
        <v>546</v>
      </c>
      <c r="E14" s="10"/>
      <c r="F14" s="10"/>
      <c r="G14" s="83">
        <v>1</v>
      </c>
      <c r="H14" s="83"/>
      <c r="I14" s="83"/>
      <c r="J14" s="83"/>
      <c r="K14" s="83"/>
      <c r="L14" s="83"/>
      <c r="M14" s="83"/>
      <c r="N14" s="10"/>
    </row>
    <row r="15" spans="1:14" s="68" customFormat="1" ht="21" customHeight="1">
      <c r="A15" s="236"/>
      <c r="B15" s="236"/>
      <c r="C15" s="237"/>
      <c r="D15" s="10" t="s">
        <v>546</v>
      </c>
      <c r="E15" s="10"/>
      <c r="F15" s="10"/>
      <c r="G15" s="83">
        <v>4</v>
      </c>
      <c r="H15" s="83"/>
      <c r="I15" s="83">
        <v>1</v>
      </c>
      <c r="J15" s="83"/>
      <c r="K15" s="83">
        <v>2</v>
      </c>
      <c r="L15" s="83">
        <v>2</v>
      </c>
      <c r="M15" s="83">
        <v>0</v>
      </c>
      <c r="N15" s="10"/>
    </row>
    <row r="16" spans="1:14" s="68" customFormat="1" ht="21" customHeight="1">
      <c r="A16" s="236"/>
      <c r="B16" s="236"/>
      <c r="C16" s="237"/>
      <c r="D16" s="10" t="s">
        <v>546</v>
      </c>
      <c r="E16" s="10"/>
      <c r="F16" s="10"/>
      <c r="G16" s="83"/>
      <c r="H16" s="83"/>
      <c r="I16" s="83"/>
      <c r="J16" s="83"/>
      <c r="K16" s="83"/>
      <c r="L16" s="83"/>
      <c r="M16" s="83"/>
      <c r="N16" s="10"/>
    </row>
    <row r="17" spans="1:14" s="68" customFormat="1" ht="21" customHeight="1">
      <c r="A17" s="236">
        <v>5</v>
      </c>
      <c r="B17" s="236" t="s">
        <v>142</v>
      </c>
      <c r="C17" s="237" t="s">
        <v>147</v>
      </c>
      <c r="D17" s="10" t="s">
        <v>546</v>
      </c>
      <c r="E17" s="10"/>
      <c r="F17" s="10"/>
      <c r="G17" s="83">
        <v>2</v>
      </c>
      <c r="H17" s="83">
        <v>0</v>
      </c>
      <c r="I17" s="83">
        <v>0</v>
      </c>
      <c r="J17" s="83"/>
      <c r="K17" s="83"/>
      <c r="L17" s="83"/>
      <c r="M17" s="83"/>
      <c r="N17" s="10"/>
    </row>
    <row r="18" spans="1:14" s="68" customFormat="1" ht="21" customHeight="1">
      <c r="A18" s="236"/>
      <c r="B18" s="236"/>
      <c r="C18" s="237"/>
      <c r="D18" s="10" t="s">
        <v>546</v>
      </c>
      <c r="E18" s="10"/>
      <c r="F18" s="10"/>
      <c r="G18" s="83"/>
      <c r="H18" s="83">
        <v>1</v>
      </c>
      <c r="I18" s="83"/>
      <c r="J18" s="83"/>
      <c r="K18" s="83"/>
      <c r="L18" s="83"/>
      <c r="M18" s="83"/>
      <c r="N18" s="10"/>
    </row>
    <row r="19" spans="1:14" s="68" customFormat="1" ht="21" customHeight="1">
      <c r="A19" s="236"/>
      <c r="B19" s="236"/>
      <c r="C19" s="237"/>
      <c r="D19" s="10"/>
      <c r="E19" s="10"/>
      <c r="F19" s="10"/>
      <c r="G19" s="83"/>
      <c r="H19" s="83">
        <v>1</v>
      </c>
      <c r="I19" s="83"/>
      <c r="J19" s="83"/>
      <c r="K19" s="83"/>
      <c r="L19" s="83"/>
      <c r="M19" s="83"/>
      <c r="N19" s="10"/>
    </row>
    <row r="20" spans="1:14" s="68" customFormat="1" ht="21" customHeight="1">
      <c r="A20" s="236"/>
      <c r="B20" s="236"/>
      <c r="C20" s="237"/>
      <c r="D20" s="10" t="s">
        <v>546</v>
      </c>
      <c r="E20" s="10"/>
      <c r="F20" s="10"/>
      <c r="G20" s="83">
        <v>3</v>
      </c>
      <c r="H20" s="83"/>
      <c r="I20" s="83"/>
      <c r="J20" s="83">
        <v>1</v>
      </c>
      <c r="K20" s="83"/>
      <c r="L20" s="83"/>
      <c r="M20" s="83"/>
      <c r="N20" s="10"/>
    </row>
    <row r="21" spans="1:14" s="68" customFormat="1" ht="21" customHeight="1">
      <c r="A21" s="236"/>
      <c r="B21" s="236"/>
      <c r="C21" s="237"/>
      <c r="D21" s="10"/>
      <c r="E21" s="10"/>
      <c r="F21" s="10"/>
      <c r="G21" s="83">
        <v>2</v>
      </c>
      <c r="H21" s="83">
        <v>1</v>
      </c>
      <c r="I21" s="83"/>
      <c r="J21" s="83"/>
      <c r="K21" s="83"/>
      <c r="L21" s="83"/>
      <c r="M21" s="83"/>
      <c r="N21" s="10"/>
    </row>
    <row r="22" spans="1:14" s="68" customFormat="1" ht="21" customHeight="1">
      <c r="A22" s="236">
        <v>6</v>
      </c>
      <c r="B22" s="236" t="s">
        <v>142</v>
      </c>
      <c r="C22" s="237" t="s">
        <v>148</v>
      </c>
      <c r="D22" s="10" t="s">
        <v>546</v>
      </c>
      <c r="E22" s="10"/>
      <c r="F22" s="10"/>
      <c r="G22" s="83"/>
      <c r="H22" s="83">
        <v>2</v>
      </c>
      <c r="I22" s="83"/>
      <c r="J22" s="83"/>
      <c r="K22" s="83"/>
      <c r="L22" s="83">
        <v>0</v>
      </c>
      <c r="M22" s="83">
        <v>0</v>
      </c>
      <c r="N22" s="10"/>
    </row>
    <row r="23" spans="1:14" s="68" customFormat="1" ht="21" customHeight="1">
      <c r="A23" s="236"/>
      <c r="B23" s="236"/>
      <c r="C23" s="237"/>
      <c r="D23" s="10" t="s">
        <v>546</v>
      </c>
      <c r="E23" s="10"/>
      <c r="F23" s="10"/>
      <c r="G23" s="83"/>
      <c r="H23" s="83">
        <v>1</v>
      </c>
      <c r="I23" s="83"/>
      <c r="J23" s="83"/>
      <c r="K23" s="83"/>
      <c r="L23" s="83"/>
      <c r="M23" s="83"/>
      <c r="N23" s="10"/>
    </row>
    <row r="24" spans="1:14" s="68" customFormat="1" ht="21" customHeight="1">
      <c r="A24" s="236"/>
      <c r="B24" s="236"/>
      <c r="C24" s="237"/>
      <c r="D24" s="10" t="s">
        <v>546</v>
      </c>
      <c r="E24" s="10"/>
      <c r="F24" s="10"/>
      <c r="G24" s="83">
        <v>6</v>
      </c>
      <c r="H24" s="83"/>
      <c r="I24" s="83">
        <v>1</v>
      </c>
      <c r="J24" s="83"/>
      <c r="K24" s="83">
        <v>2</v>
      </c>
      <c r="L24" s="83">
        <v>2</v>
      </c>
      <c r="M24" s="83">
        <v>0</v>
      </c>
      <c r="N24" s="10"/>
    </row>
    <row r="25" spans="1:14" s="68" customFormat="1" ht="21" customHeight="1">
      <c r="A25" s="236">
        <v>7</v>
      </c>
      <c r="B25" s="236" t="s">
        <v>142</v>
      </c>
      <c r="C25" s="237" t="s">
        <v>149</v>
      </c>
      <c r="D25" s="10" t="s">
        <v>546</v>
      </c>
      <c r="E25" s="10"/>
      <c r="F25" s="10"/>
      <c r="G25" s="83">
        <v>1</v>
      </c>
      <c r="H25" s="83">
        <v>1</v>
      </c>
      <c r="I25" s="83"/>
      <c r="J25" s="83"/>
      <c r="K25" s="83"/>
      <c r="L25" s="83"/>
      <c r="M25" s="83"/>
      <c r="N25" s="10"/>
    </row>
    <row r="26" spans="1:14" s="68" customFormat="1" ht="21" customHeight="1">
      <c r="A26" s="236"/>
      <c r="B26" s="236"/>
      <c r="C26" s="237"/>
      <c r="D26" s="10" t="s">
        <v>546</v>
      </c>
      <c r="E26" s="10"/>
      <c r="F26" s="10"/>
      <c r="G26" s="83">
        <v>2</v>
      </c>
      <c r="H26" s="83"/>
      <c r="I26" s="83"/>
      <c r="J26" s="83"/>
      <c r="K26" s="83"/>
      <c r="L26" s="83"/>
      <c r="M26" s="83"/>
      <c r="N26" s="10"/>
    </row>
    <row r="27" spans="1:14" s="68" customFormat="1" ht="21" customHeight="1">
      <c r="A27" s="236"/>
      <c r="B27" s="236"/>
      <c r="C27" s="237"/>
      <c r="D27" s="10" t="s">
        <v>546</v>
      </c>
      <c r="E27" s="10"/>
      <c r="F27" s="10"/>
      <c r="G27" s="83">
        <v>1</v>
      </c>
      <c r="H27" s="83"/>
      <c r="I27" s="83"/>
      <c r="J27" s="83"/>
      <c r="K27" s="83"/>
      <c r="L27" s="83"/>
      <c r="M27" s="83"/>
      <c r="N27" s="10"/>
    </row>
    <row r="28" spans="1:14" s="68" customFormat="1" ht="21" customHeight="1">
      <c r="A28" s="236"/>
      <c r="B28" s="236"/>
      <c r="C28" s="237"/>
      <c r="D28" s="10" t="s">
        <v>546</v>
      </c>
      <c r="E28" s="10"/>
      <c r="F28" s="10"/>
      <c r="G28" s="83">
        <v>1</v>
      </c>
      <c r="H28" s="83"/>
      <c r="I28" s="83"/>
      <c r="J28" s="83"/>
      <c r="K28" s="83"/>
      <c r="L28" s="83"/>
      <c r="M28" s="83"/>
      <c r="N28" s="10"/>
    </row>
    <row r="29" spans="1:14" s="68" customFormat="1" ht="21" customHeight="1">
      <c r="A29" s="236">
        <v>8</v>
      </c>
      <c r="B29" s="236" t="s">
        <v>142</v>
      </c>
      <c r="C29" s="237" t="s">
        <v>150</v>
      </c>
      <c r="D29" s="10" t="s">
        <v>546</v>
      </c>
      <c r="E29" s="10"/>
      <c r="F29" s="10"/>
      <c r="G29" s="83">
        <v>1</v>
      </c>
      <c r="H29" s="83"/>
      <c r="I29" s="83"/>
      <c r="J29" s="83"/>
      <c r="K29" s="83"/>
      <c r="L29" s="83">
        <v>1</v>
      </c>
      <c r="M29" s="83"/>
      <c r="N29" s="10"/>
    </row>
    <row r="30" spans="1:14" s="68" customFormat="1" ht="21" customHeight="1">
      <c r="A30" s="236"/>
      <c r="B30" s="236"/>
      <c r="C30" s="237"/>
      <c r="D30" s="10" t="s">
        <v>546</v>
      </c>
      <c r="E30" s="10"/>
      <c r="F30" s="10"/>
      <c r="G30" s="83">
        <v>1</v>
      </c>
      <c r="H30" s="83">
        <v>2</v>
      </c>
      <c r="I30" s="83"/>
      <c r="J30" s="83"/>
      <c r="K30" s="83"/>
      <c r="L30" s="83"/>
      <c r="M30" s="83"/>
      <c r="N30" s="10"/>
    </row>
    <row r="31" spans="1:14" s="68" customFormat="1" ht="21" customHeight="1">
      <c r="A31" s="236"/>
      <c r="B31" s="236"/>
      <c r="C31" s="237"/>
      <c r="D31" s="10" t="s">
        <v>546</v>
      </c>
      <c r="E31" s="10"/>
      <c r="F31" s="10"/>
      <c r="G31" s="83">
        <v>4</v>
      </c>
      <c r="H31" s="83">
        <v>2</v>
      </c>
      <c r="I31" s="83"/>
      <c r="J31" s="83"/>
      <c r="K31" s="83"/>
      <c r="L31" s="83"/>
      <c r="M31" s="83"/>
      <c r="N31" s="10"/>
    </row>
    <row r="32" spans="1:14" s="68" customFormat="1" ht="21" customHeight="1">
      <c r="A32" s="236"/>
      <c r="B32" s="236"/>
      <c r="C32" s="237"/>
      <c r="D32" s="10" t="s">
        <v>546</v>
      </c>
      <c r="E32" s="10"/>
      <c r="F32" s="10"/>
      <c r="G32" s="83"/>
      <c r="H32" s="83"/>
      <c r="I32" s="83"/>
      <c r="J32" s="83">
        <v>1</v>
      </c>
      <c r="K32" s="83"/>
      <c r="L32" s="83"/>
      <c r="M32" s="83"/>
      <c r="N32" s="10"/>
    </row>
    <row r="33" spans="1:14" s="68" customFormat="1" ht="21" customHeight="1">
      <c r="A33" s="236"/>
      <c r="B33" s="236"/>
      <c r="C33" s="237"/>
      <c r="D33" s="10" t="s">
        <v>546</v>
      </c>
      <c r="E33" s="10"/>
      <c r="F33" s="10"/>
      <c r="G33" s="83">
        <v>2</v>
      </c>
      <c r="H33" s="83"/>
      <c r="I33" s="83"/>
      <c r="J33" s="83"/>
      <c r="K33" s="83"/>
      <c r="L33" s="83"/>
      <c r="M33" s="83"/>
      <c r="N33" s="10"/>
    </row>
    <row r="34" spans="1:14" s="68" customFormat="1" ht="21" customHeight="1">
      <c r="A34" s="236">
        <v>9</v>
      </c>
      <c r="B34" s="236" t="s">
        <v>142</v>
      </c>
      <c r="C34" s="237" t="s">
        <v>134</v>
      </c>
      <c r="D34" s="10" t="s">
        <v>546</v>
      </c>
      <c r="E34" s="10"/>
      <c r="F34" s="10"/>
      <c r="G34" s="83"/>
      <c r="H34" s="83">
        <v>3</v>
      </c>
      <c r="I34" s="83"/>
      <c r="J34" s="83"/>
      <c r="K34" s="83"/>
      <c r="L34" s="83">
        <v>0</v>
      </c>
      <c r="M34" s="83">
        <v>0</v>
      </c>
      <c r="N34" s="10"/>
    </row>
    <row r="35" spans="1:14" s="68" customFormat="1" ht="21" customHeight="1">
      <c r="A35" s="236"/>
      <c r="B35" s="236"/>
      <c r="C35" s="237"/>
      <c r="D35" s="10" t="s">
        <v>546</v>
      </c>
      <c r="E35" s="10"/>
      <c r="F35" s="10"/>
      <c r="G35" s="83"/>
      <c r="H35" s="83"/>
      <c r="I35" s="83"/>
      <c r="J35" s="83"/>
      <c r="K35" s="83"/>
      <c r="L35" s="83"/>
      <c r="M35" s="83"/>
      <c r="N35" s="10"/>
    </row>
    <row r="36" spans="1:14" s="68" customFormat="1" ht="21" customHeight="1">
      <c r="A36" s="236"/>
      <c r="B36" s="236"/>
      <c r="C36" s="237"/>
      <c r="D36" s="10" t="s">
        <v>546</v>
      </c>
      <c r="E36" s="10"/>
      <c r="F36" s="10"/>
      <c r="G36" s="83">
        <v>1</v>
      </c>
      <c r="H36" s="83"/>
      <c r="I36" s="83">
        <v>1</v>
      </c>
      <c r="J36" s="83"/>
      <c r="K36" s="83">
        <v>2</v>
      </c>
      <c r="L36" s="83">
        <v>2</v>
      </c>
      <c r="M36" s="83">
        <v>0</v>
      </c>
      <c r="N36" s="10"/>
    </row>
    <row r="37" spans="1:14" s="68" customFormat="1" ht="21" customHeight="1">
      <c r="A37" s="236"/>
      <c r="B37" s="236"/>
      <c r="C37" s="237"/>
      <c r="D37" s="10" t="s">
        <v>546</v>
      </c>
      <c r="E37" s="10"/>
      <c r="F37" s="10"/>
      <c r="G37" s="83">
        <v>1</v>
      </c>
      <c r="H37" s="83"/>
      <c r="I37" s="83"/>
      <c r="J37" s="83"/>
      <c r="K37" s="83"/>
      <c r="L37" s="83"/>
      <c r="M37" s="83"/>
      <c r="N37" s="10"/>
    </row>
    <row r="38" spans="1:14" s="68" customFormat="1" ht="21" customHeight="1">
      <c r="A38" s="236"/>
      <c r="B38" s="236"/>
      <c r="C38" s="237"/>
      <c r="D38" s="10" t="s">
        <v>546</v>
      </c>
      <c r="E38" s="10"/>
      <c r="F38" s="10"/>
      <c r="G38" s="83">
        <v>1</v>
      </c>
      <c r="H38" s="83"/>
      <c r="I38" s="83"/>
      <c r="J38" s="83"/>
      <c r="K38" s="83"/>
      <c r="L38" s="83"/>
      <c r="M38" s="83"/>
      <c r="N38" s="10"/>
    </row>
    <row r="39" spans="1:14" s="68" customFormat="1" ht="21" customHeight="1">
      <c r="A39" s="236">
        <v>10</v>
      </c>
      <c r="B39" s="236" t="s">
        <v>142</v>
      </c>
      <c r="C39" s="237" t="s">
        <v>151</v>
      </c>
      <c r="D39" s="10" t="s">
        <v>546</v>
      </c>
      <c r="E39" s="10"/>
      <c r="F39" s="10"/>
      <c r="G39" s="83">
        <v>4</v>
      </c>
      <c r="H39" s="83">
        <v>1</v>
      </c>
      <c r="I39" s="83"/>
      <c r="J39" s="83"/>
      <c r="K39" s="83"/>
      <c r="L39" s="83"/>
      <c r="M39" s="83"/>
      <c r="N39" s="10"/>
    </row>
    <row r="40" spans="1:14" s="68" customFormat="1" ht="21" customHeight="1">
      <c r="A40" s="236"/>
      <c r="B40" s="236"/>
      <c r="C40" s="237"/>
      <c r="D40" s="10" t="s">
        <v>546</v>
      </c>
      <c r="E40" s="10"/>
      <c r="F40" s="10"/>
      <c r="G40" s="83"/>
      <c r="H40" s="83"/>
      <c r="I40" s="83"/>
      <c r="J40" s="83"/>
      <c r="K40" s="83"/>
      <c r="L40" s="83"/>
      <c r="M40" s="83"/>
      <c r="N40" s="10"/>
    </row>
    <row r="41" spans="1:14" s="68" customFormat="1" ht="21" customHeight="1">
      <c r="A41" s="236"/>
      <c r="B41" s="236"/>
      <c r="C41" s="237"/>
      <c r="D41" s="10" t="s">
        <v>546</v>
      </c>
      <c r="E41" s="10"/>
      <c r="F41" s="10"/>
      <c r="G41" s="83">
        <v>2</v>
      </c>
      <c r="H41" s="83">
        <v>2</v>
      </c>
      <c r="I41" s="83"/>
      <c r="J41" s="83"/>
      <c r="K41" s="83"/>
      <c r="L41" s="83"/>
      <c r="M41" s="83"/>
      <c r="N41" s="10"/>
    </row>
    <row r="42" spans="1:14" s="68" customFormat="1" ht="21" customHeight="1">
      <c r="A42" s="236"/>
      <c r="B42" s="236"/>
      <c r="C42" s="237"/>
      <c r="D42" s="10" t="s">
        <v>546</v>
      </c>
      <c r="E42" s="10"/>
      <c r="F42" s="10"/>
      <c r="G42" s="83"/>
      <c r="H42" s="83"/>
      <c r="I42" s="83"/>
      <c r="J42" s="83">
        <v>1</v>
      </c>
      <c r="K42" s="83"/>
      <c r="L42" s="83"/>
      <c r="M42" s="83"/>
      <c r="N42" s="10"/>
    </row>
    <row r="43" spans="1:14" s="68" customFormat="1" ht="21" customHeight="1">
      <c r="A43" s="236"/>
      <c r="B43" s="236"/>
      <c r="C43" s="237"/>
      <c r="D43" s="10" t="s">
        <v>546</v>
      </c>
      <c r="E43" s="10"/>
      <c r="F43" s="10"/>
      <c r="G43" s="83"/>
      <c r="H43" s="83">
        <v>2</v>
      </c>
      <c r="I43" s="83"/>
      <c r="J43" s="83"/>
      <c r="K43" s="83"/>
      <c r="L43" s="83"/>
      <c r="M43" s="83"/>
      <c r="N43" s="10"/>
    </row>
    <row r="44" spans="1:14" s="68" customFormat="1" ht="21" customHeight="1">
      <c r="A44" s="236"/>
      <c r="B44" s="236"/>
      <c r="C44" s="237"/>
      <c r="D44" s="10" t="s">
        <v>546</v>
      </c>
      <c r="E44" s="10"/>
      <c r="F44" s="10"/>
      <c r="G44" s="83">
        <v>3</v>
      </c>
      <c r="H44" s="83">
        <v>2</v>
      </c>
      <c r="I44" s="83"/>
      <c r="J44" s="83"/>
      <c r="K44" s="83"/>
      <c r="L44" s="83"/>
      <c r="M44" s="83"/>
      <c r="N44" s="10"/>
    </row>
    <row r="45" spans="1:14" s="68" customFormat="1" ht="21" customHeight="1">
      <c r="A45" s="236">
        <v>11</v>
      </c>
      <c r="B45" s="236" t="s">
        <v>142</v>
      </c>
      <c r="C45" s="237" t="s">
        <v>152</v>
      </c>
      <c r="D45" s="10" t="s">
        <v>546</v>
      </c>
      <c r="E45" s="10"/>
      <c r="F45" s="10"/>
      <c r="G45" s="83">
        <v>2</v>
      </c>
      <c r="H45" s="83"/>
      <c r="I45" s="83"/>
      <c r="J45" s="83"/>
      <c r="K45" s="83"/>
      <c r="L45" s="83"/>
      <c r="M45" s="83"/>
      <c r="N45" s="10"/>
    </row>
    <row r="46" spans="1:14" s="68" customFormat="1" ht="21" customHeight="1">
      <c r="A46" s="236"/>
      <c r="B46" s="236"/>
      <c r="C46" s="237"/>
      <c r="D46" s="10" t="s">
        <v>546</v>
      </c>
      <c r="E46" s="10"/>
      <c r="F46" s="10"/>
      <c r="G46" s="83">
        <v>6</v>
      </c>
      <c r="H46" s="83">
        <v>3</v>
      </c>
      <c r="I46" s="83"/>
      <c r="J46" s="83"/>
      <c r="K46" s="83"/>
      <c r="L46" s="83">
        <v>0</v>
      </c>
      <c r="M46" s="83">
        <v>0</v>
      </c>
      <c r="N46" s="10"/>
    </row>
    <row r="47" spans="1:14" s="68" customFormat="1" ht="21" customHeight="1">
      <c r="A47" s="236">
        <v>12</v>
      </c>
      <c r="B47" s="236" t="s">
        <v>142</v>
      </c>
      <c r="C47" s="237" t="s">
        <v>153</v>
      </c>
      <c r="D47" s="10" t="s">
        <v>546</v>
      </c>
      <c r="E47" s="10"/>
      <c r="F47" s="10"/>
      <c r="G47" s="83"/>
      <c r="H47" s="83"/>
      <c r="I47" s="83"/>
      <c r="J47" s="83"/>
      <c r="K47" s="83">
        <v>1</v>
      </c>
      <c r="L47" s="83">
        <v>0</v>
      </c>
      <c r="M47" s="83">
        <v>1</v>
      </c>
      <c r="N47" s="10"/>
    </row>
    <row r="48" spans="1:14" s="68" customFormat="1" ht="21" customHeight="1">
      <c r="A48" s="236"/>
      <c r="B48" s="236"/>
      <c r="C48" s="237"/>
      <c r="D48" s="10" t="s">
        <v>546</v>
      </c>
      <c r="E48" s="10"/>
      <c r="F48" s="10"/>
      <c r="G48" s="83">
        <v>1</v>
      </c>
      <c r="H48" s="83"/>
      <c r="I48" s="83"/>
      <c r="J48" s="83"/>
      <c r="K48" s="83"/>
      <c r="L48" s="83"/>
      <c r="M48" s="83"/>
      <c r="N48" s="10"/>
    </row>
    <row r="49" spans="1:14" s="68" customFormat="1" ht="21" customHeight="1">
      <c r="A49" s="236"/>
      <c r="B49" s="236"/>
      <c r="C49" s="237"/>
      <c r="D49" s="10" t="s">
        <v>546</v>
      </c>
      <c r="E49" s="10"/>
      <c r="F49" s="10"/>
      <c r="G49" s="83"/>
      <c r="H49" s="83">
        <v>1</v>
      </c>
      <c r="I49" s="83"/>
      <c r="J49" s="83"/>
      <c r="K49" s="83"/>
      <c r="L49" s="83"/>
      <c r="M49" s="83"/>
      <c r="N49" s="10"/>
    </row>
    <row r="50" spans="1:14" s="68" customFormat="1" ht="21" customHeight="1">
      <c r="A50" s="10">
        <v>13</v>
      </c>
      <c r="B50" s="10" t="s">
        <v>142</v>
      </c>
      <c r="C50" s="2" t="s">
        <v>154</v>
      </c>
      <c r="D50" s="10" t="s">
        <v>546</v>
      </c>
      <c r="E50" s="10"/>
      <c r="F50" s="10"/>
      <c r="G50" s="83">
        <v>1</v>
      </c>
      <c r="H50" s="83"/>
      <c r="I50" s="83"/>
      <c r="J50" s="83"/>
      <c r="K50" s="83"/>
      <c r="L50" s="83"/>
      <c r="M50" s="83"/>
      <c r="N50" s="10"/>
    </row>
    <row r="51" spans="1:14" s="68" customFormat="1" ht="21" customHeight="1">
      <c r="A51" s="10">
        <v>14</v>
      </c>
      <c r="B51" s="10" t="s">
        <v>142</v>
      </c>
      <c r="C51" s="2" t="s">
        <v>188</v>
      </c>
      <c r="D51" s="10" t="s">
        <v>546</v>
      </c>
      <c r="E51" s="10"/>
      <c r="F51" s="10"/>
      <c r="G51" s="83">
        <v>2</v>
      </c>
      <c r="H51" s="83">
        <v>1</v>
      </c>
      <c r="I51" s="83"/>
      <c r="J51" s="83"/>
      <c r="K51" s="83"/>
      <c r="L51" s="83"/>
      <c r="M51" s="83"/>
      <c r="N51" s="10"/>
    </row>
    <row r="52" spans="1:14" s="68" customFormat="1" ht="21" customHeight="1">
      <c r="A52" s="10">
        <v>15</v>
      </c>
      <c r="B52" s="10" t="s">
        <v>142</v>
      </c>
      <c r="C52" s="2" t="s">
        <v>189</v>
      </c>
      <c r="D52" s="10" t="s">
        <v>546</v>
      </c>
      <c r="E52" s="10"/>
      <c r="F52" s="10"/>
      <c r="G52" s="83">
        <v>1</v>
      </c>
      <c r="H52" s="83">
        <v>7</v>
      </c>
      <c r="I52" s="83"/>
      <c r="J52" s="83"/>
      <c r="K52" s="83"/>
      <c r="L52" s="83"/>
      <c r="M52" s="83">
        <v>2</v>
      </c>
      <c r="N52" s="10"/>
    </row>
    <row r="53" spans="1:14" s="68" customFormat="1" ht="21" customHeight="1">
      <c r="A53" s="10">
        <v>16</v>
      </c>
      <c r="B53" s="10" t="s">
        <v>142</v>
      </c>
      <c r="C53" s="2" t="s">
        <v>155</v>
      </c>
      <c r="D53" s="10" t="s">
        <v>546</v>
      </c>
      <c r="E53" s="10"/>
      <c r="F53" s="10"/>
      <c r="G53" s="83"/>
      <c r="H53" s="83">
        <v>4</v>
      </c>
      <c r="I53" s="83"/>
      <c r="J53" s="83"/>
      <c r="K53" s="83"/>
      <c r="L53" s="83"/>
      <c r="M53" s="83">
        <v>2</v>
      </c>
      <c r="N53" s="10"/>
    </row>
    <row r="54" spans="1:14" s="68" customFormat="1" ht="21" customHeight="1">
      <c r="A54" s="10">
        <v>17</v>
      </c>
      <c r="B54" s="10" t="s">
        <v>142</v>
      </c>
      <c r="C54" s="2" t="s">
        <v>156</v>
      </c>
      <c r="D54" s="10" t="s">
        <v>546</v>
      </c>
      <c r="E54" s="10"/>
      <c r="F54" s="10"/>
      <c r="G54" s="83">
        <v>1</v>
      </c>
      <c r="H54" s="83">
        <v>2</v>
      </c>
      <c r="I54" s="83"/>
      <c r="J54" s="83"/>
      <c r="K54" s="83"/>
      <c r="L54" s="83"/>
      <c r="M54" s="83">
        <v>1</v>
      </c>
      <c r="N54" s="10"/>
    </row>
    <row r="55" spans="1:14" s="68" customFormat="1" ht="21" customHeight="1">
      <c r="A55" s="10">
        <v>18</v>
      </c>
      <c r="B55" s="10" t="s">
        <v>142</v>
      </c>
      <c r="C55" s="2" t="s">
        <v>157</v>
      </c>
      <c r="D55" s="10" t="s">
        <v>546</v>
      </c>
      <c r="E55" s="10"/>
      <c r="F55" s="10"/>
      <c r="G55" s="83">
        <v>1</v>
      </c>
      <c r="H55" s="83">
        <v>1</v>
      </c>
      <c r="I55" s="83"/>
      <c r="J55" s="83"/>
      <c r="K55" s="83"/>
      <c r="L55" s="83"/>
      <c r="M55" s="83"/>
      <c r="N55" s="10"/>
    </row>
    <row r="56" spans="1:14" s="68" customFormat="1" ht="21" customHeight="1">
      <c r="A56" s="10">
        <v>19</v>
      </c>
      <c r="B56" s="10" t="s">
        <v>142</v>
      </c>
      <c r="C56" s="2" t="s">
        <v>158</v>
      </c>
      <c r="D56" s="10" t="s">
        <v>546</v>
      </c>
      <c r="E56" s="10"/>
      <c r="F56" s="10"/>
      <c r="G56" s="83">
        <v>1</v>
      </c>
      <c r="H56" s="83"/>
      <c r="I56" s="83"/>
      <c r="J56" s="83"/>
      <c r="K56" s="83"/>
      <c r="L56" s="83"/>
      <c r="M56" s="83">
        <v>1</v>
      </c>
      <c r="N56" s="10"/>
    </row>
    <row r="57" spans="1:14" s="68" customFormat="1" ht="21" customHeight="1">
      <c r="A57" s="10">
        <v>20</v>
      </c>
      <c r="B57" s="10"/>
      <c r="C57" s="2" t="s">
        <v>159</v>
      </c>
      <c r="D57" s="10"/>
      <c r="E57" s="10"/>
      <c r="F57" s="10"/>
      <c r="G57" s="83">
        <v>4</v>
      </c>
      <c r="H57" s="83">
        <v>10</v>
      </c>
      <c r="I57" s="83"/>
      <c r="J57" s="83"/>
      <c r="K57" s="83"/>
      <c r="L57" s="83"/>
      <c r="M57" s="83">
        <v>2</v>
      </c>
      <c r="N57" s="10"/>
    </row>
    <row r="58" spans="1:14" s="68" customFormat="1" ht="21" customHeight="1">
      <c r="A58" s="10">
        <v>21</v>
      </c>
      <c r="B58" s="10" t="s">
        <v>142</v>
      </c>
      <c r="C58" s="2" t="s">
        <v>160</v>
      </c>
      <c r="D58" s="10" t="s">
        <v>546</v>
      </c>
      <c r="E58" s="10"/>
      <c r="F58" s="10"/>
      <c r="G58" s="83"/>
      <c r="H58" s="83">
        <v>1</v>
      </c>
      <c r="I58" s="83"/>
      <c r="J58" s="83"/>
      <c r="K58" s="83"/>
      <c r="L58" s="83"/>
      <c r="M58" s="83">
        <v>1</v>
      </c>
      <c r="N58" s="10"/>
    </row>
    <row r="59" spans="1:14" s="68" customFormat="1" ht="21" customHeight="1">
      <c r="A59" s="10"/>
      <c r="B59" s="10" t="s">
        <v>142</v>
      </c>
      <c r="C59" s="2" t="s">
        <v>161</v>
      </c>
      <c r="D59" s="10" t="s">
        <v>546</v>
      </c>
      <c r="E59" s="10"/>
      <c r="F59" s="10"/>
      <c r="G59" s="83">
        <v>2</v>
      </c>
      <c r="H59" s="83">
        <v>8</v>
      </c>
      <c r="I59" s="83"/>
      <c r="J59" s="83"/>
      <c r="K59" s="83"/>
      <c r="L59" s="83"/>
      <c r="M59" s="83">
        <v>1</v>
      </c>
      <c r="N59" s="10"/>
    </row>
    <row r="60" spans="1:14" s="68" customFormat="1" ht="51">
      <c r="A60" s="10">
        <v>22</v>
      </c>
      <c r="B60" s="10" t="s">
        <v>162</v>
      </c>
      <c r="C60" s="2" t="s">
        <v>163</v>
      </c>
      <c r="D60" s="10"/>
      <c r="E60" s="10"/>
      <c r="F60" s="10"/>
      <c r="G60" s="83"/>
      <c r="H60" s="83">
        <v>10</v>
      </c>
      <c r="I60" s="83"/>
      <c r="J60" s="83"/>
      <c r="K60" s="83"/>
      <c r="L60" s="83"/>
      <c r="M60" s="83">
        <v>2</v>
      </c>
      <c r="N60" s="2" t="s">
        <v>192</v>
      </c>
    </row>
    <row r="61" spans="1:14" s="68" customFormat="1" ht="21" customHeight="1">
      <c r="A61" s="10">
        <v>23</v>
      </c>
      <c r="B61" s="10" t="s">
        <v>162</v>
      </c>
      <c r="C61" s="2" t="s">
        <v>164</v>
      </c>
      <c r="D61" s="10" t="s">
        <v>546</v>
      </c>
      <c r="E61" s="10"/>
      <c r="F61" s="10"/>
      <c r="G61" s="83"/>
      <c r="H61" s="83">
        <v>5</v>
      </c>
      <c r="I61" s="83"/>
      <c r="J61" s="83"/>
      <c r="K61" s="83"/>
      <c r="L61" s="83"/>
      <c r="M61" s="83">
        <v>2</v>
      </c>
      <c r="N61" s="10"/>
    </row>
    <row r="62" spans="1:14" s="68" customFormat="1" ht="21" customHeight="1">
      <c r="A62" s="10">
        <v>24</v>
      </c>
      <c r="B62" s="10" t="s">
        <v>162</v>
      </c>
      <c r="C62" s="2" t="s">
        <v>165</v>
      </c>
      <c r="D62" s="10" t="s">
        <v>546</v>
      </c>
      <c r="E62" s="10"/>
      <c r="F62" s="10"/>
      <c r="G62" s="83">
        <v>1</v>
      </c>
      <c r="H62" s="83">
        <v>1</v>
      </c>
      <c r="I62" s="83"/>
      <c r="J62" s="83"/>
      <c r="K62" s="83"/>
      <c r="L62" s="83"/>
      <c r="M62" s="83">
        <v>1</v>
      </c>
      <c r="N62" s="10"/>
    </row>
    <row r="63" spans="1:14" s="68" customFormat="1" ht="21" customHeight="1">
      <c r="A63" s="10">
        <v>25</v>
      </c>
      <c r="B63" s="10" t="s">
        <v>162</v>
      </c>
      <c r="C63" s="2" t="s">
        <v>166</v>
      </c>
      <c r="D63" s="10" t="s">
        <v>546</v>
      </c>
      <c r="E63" s="10"/>
      <c r="F63" s="10"/>
      <c r="G63" s="83">
        <v>1</v>
      </c>
      <c r="H63" s="83">
        <v>8</v>
      </c>
      <c r="I63" s="83"/>
      <c r="J63" s="83"/>
      <c r="K63" s="83"/>
      <c r="L63" s="83"/>
      <c r="M63" s="83">
        <v>2</v>
      </c>
      <c r="N63" s="10"/>
    </row>
    <row r="64" spans="1:14" s="68" customFormat="1" ht="21" customHeight="1">
      <c r="A64" s="10">
        <v>26</v>
      </c>
      <c r="B64" s="10" t="s">
        <v>162</v>
      </c>
      <c r="C64" s="2" t="s">
        <v>167</v>
      </c>
      <c r="D64" s="10" t="s">
        <v>546</v>
      </c>
      <c r="E64" s="10"/>
      <c r="F64" s="10"/>
      <c r="G64" s="83">
        <v>1</v>
      </c>
      <c r="H64" s="83"/>
      <c r="I64" s="83"/>
      <c r="J64" s="83"/>
      <c r="K64" s="83"/>
      <c r="L64" s="83"/>
      <c r="M64" s="83"/>
      <c r="N64" s="10"/>
    </row>
    <row r="65" spans="1:14" s="68" customFormat="1" ht="21" customHeight="1">
      <c r="A65" s="10">
        <v>27</v>
      </c>
      <c r="B65" s="10" t="s">
        <v>162</v>
      </c>
      <c r="C65" s="2" t="s">
        <v>168</v>
      </c>
      <c r="D65" s="10" t="s">
        <v>546</v>
      </c>
      <c r="E65" s="10"/>
      <c r="F65" s="10"/>
      <c r="G65" s="83">
        <v>4</v>
      </c>
      <c r="H65" s="83">
        <v>6</v>
      </c>
      <c r="I65" s="83"/>
      <c r="J65" s="83"/>
      <c r="K65" s="83"/>
      <c r="L65" s="83"/>
      <c r="M65" s="83">
        <v>2</v>
      </c>
      <c r="N65" s="10"/>
    </row>
    <row r="66" spans="1:14" s="68" customFormat="1" ht="21" customHeight="1">
      <c r="A66" s="10">
        <v>28</v>
      </c>
      <c r="B66" s="10" t="s">
        <v>162</v>
      </c>
      <c r="C66" s="2" t="s">
        <v>169</v>
      </c>
      <c r="D66" s="10" t="s">
        <v>546</v>
      </c>
      <c r="E66" s="10"/>
      <c r="F66" s="10"/>
      <c r="G66" s="83"/>
      <c r="H66" s="83">
        <v>4</v>
      </c>
      <c r="I66" s="83"/>
      <c r="J66" s="83"/>
      <c r="K66" s="83"/>
      <c r="L66" s="83"/>
      <c r="M66" s="83">
        <v>1</v>
      </c>
      <c r="N66" s="10"/>
    </row>
    <row r="67" spans="1:14" s="68" customFormat="1" ht="21" customHeight="1">
      <c r="A67" s="10">
        <v>29</v>
      </c>
      <c r="B67" s="10" t="s">
        <v>162</v>
      </c>
      <c r="C67" s="2" t="s">
        <v>170</v>
      </c>
      <c r="D67" s="10" t="s">
        <v>546</v>
      </c>
      <c r="E67" s="10"/>
      <c r="F67" s="10"/>
      <c r="G67" s="83">
        <v>2</v>
      </c>
      <c r="H67" s="83">
        <v>2</v>
      </c>
      <c r="I67" s="83"/>
      <c r="J67" s="83"/>
      <c r="K67" s="83">
        <v>0</v>
      </c>
      <c r="L67" s="83"/>
      <c r="M67" s="83">
        <v>1</v>
      </c>
      <c r="N67" s="10"/>
    </row>
    <row r="68" spans="1:14" s="68" customFormat="1" ht="21" customHeight="1">
      <c r="A68" s="10">
        <v>30</v>
      </c>
      <c r="B68" s="10" t="s">
        <v>162</v>
      </c>
      <c r="C68" s="2" t="s">
        <v>171</v>
      </c>
      <c r="D68" s="10" t="s">
        <v>546</v>
      </c>
      <c r="E68" s="10"/>
      <c r="F68" s="10"/>
      <c r="G68" s="83"/>
      <c r="H68" s="83">
        <v>6</v>
      </c>
      <c r="I68" s="83"/>
      <c r="J68" s="83"/>
      <c r="K68" s="83"/>
      <c r="L68" s="83"/>
      <c r="M68" s="83">
        <v>2</v>
      </c>
      <c r="N68" s="10"/>
    </row>
    <row r="69" spans="1:14" s="68" customFormat="1" ht="21" customHeight="1">
      <c r="A69" s="10">
        <v>31</v>
      </c>
      <c r="B69" s="10" t="s">
        <v>162</v>
      </c>
      <c r="C69" s="2" t="s">
        <v>172</v>
      </c>
      <c r="D69" s="10" t="s">
        <v>546</v>
      </c>
      <c r="E69" s="10"/>
      <c r="F69" s="10"/>
      <c r="G69" s="83"/>
      <c r="H69" s="83">
        <v>4</v>
      </c>
      <c r="I69" s="83"/>
      <c r="J69" s="83"/>
      <c r="K69" s="83"/>
      <c r="L69" s="83"/>
      <c r="M69" s="83">
        <v>1</v>
      </c>
      <c r="N69" s="10"/>
    </row>
    <row r="70" spans="1:14" s="68" customFormat="1" ht="21" customHeight="1">
      <c r="A70" s="10">
        <v>32</v>
      </c>
      <c r="B70" s="10" t="s">
        <v>162</v>
      </c>
      <c r="C70" s="2" t="s">
        <v>173</v>
      </c>
      <c r="D70" s="10" t="s">
        <v>546</v>
      </c>
      <c r="E70" s="10"/>
      <c r="F70" s="10"/>
      <c r="G70" s="83">
        <v>3</v>
      </c>
      <c r="H70" s="83">
        <v>1</v>
      </c>
      <c r="I70" s="83"/>
      <c r="J70" s="83"/>
      <c r="K70" s="83"/>
      <c r="L70" s="83"/>
      <c r="M70" s="83">
        <v>1</v>
      </c>
      <c r="N70" s="10"/>
    </row>
    <row r="71" spans="1:14" s="68" customFormat="1" ht="21" customHeight="1">
      <c r="A71" s="10">
        <v>33</v>
      </c>
      <c r="B71" s="10" t="s">
        <v>162</v>
      </c>
      <c r="C71" s="2" t="s">
        <v>148</v>
      </c>
      <c r="D71" s="10" t="s">
        <v>546</v>
      </c>
      <c r="E71" s="10"/>
      <c r="F71" s="10"/>
      <c r="G71" s="83">
        <v>2</v>
      </c>
      <c r="H71" s="83">
        <v>5</v>
      </c>
      <c r="I71" s="83"/>
      <c r="J71" s="83"/>
      <c r="K71" s="83"/>
      <c r="L71" s="83"/>
      <c r="M71" s="83">
        <v>1</v>
      </c>
      <c r="N71" s="10"/>
    </row>
    <row r="72" spans="1:14" s="68" customFormat="1" ht="21" customHeight="1">
      <c r="A72" s="10">
        <v>34</v>
      </c>
      <c r="B72" s="10" t="s">
        <v>162</v>
      </c>
      <c r="C72" s="2" t="s">
        <v>174</v>
      </c>
      <c r="D72" s="10" t="s">
        <v>546</v>
      </c>
      <c r="E72" s="10"/>
      <c r="F72" s="10"/>
      <c r="G72" s="83"/>
      <c r="H72" s="83">
        <v>7</v>
      </c>
      <c r="I72" s="83"/>
      <c r="J72" s="83"/>
      <c r="K72" s="83"/>
      <c r="L72" s="83"/>
      <c r="M72" s="83">
        <v>1</v>
      </c>
      <c r="N72" s="10"/>
    </row>
    <row r="73" spans="1:14" s="68" customFormat="1" ht="21" customHeight="1">
      <c r="A73" s="10">
        <v>35</v>
      </c>
      <c r="B73" s="10" t="s">
        <v>162</v>
      </c>
      <c r="C73" s="2" t="s">
        <v>134</v>
      </c>
      <c r="D73" s="10"/>
      <c r="E73" s="10"/>
      <c r="F73" s="10"/>
      <c r="G73" s="83"/>
      <c r="H73" s="83">
        <v>5</v>
      </c>
      <c r="I73" s="83"/>
      <c r="J73" s="83"/>
      <c r="K73" s="83"/>
      <c r="L73" s="83"/>
      <c r="M73" s="83">
        <v>1</v>
      </c>
      <c r="N73" s="10"/>
    </row>
    <row r="74" spans="1:14" s="68" customFormat="1" ht="21" customHeight="1">
      <c r="A74" s="10">
        <v>36</v>
      </c>
      <c r="B74" s="10" t="s">
        <v>162</v>
      </c>
      <c r="C74" s="2" t="s">
        <v>175</v>
      </c>
      <c r="D74" s="10"/>
      <c r="E74" s="10"/>
      <c r="F74" s="10"/>
      <c r="G74" s="83">
        <v>6</v>
      </c>
      <c r="H74" s="83">
        <v>7</v>
      </c>
      <c r="I74" s="83"/>
      <c r="J74" s="83"/>
      <c r="K74" s="83"/>
      <c r="L74" s="83"/>
      <c r="M74" s="83">
        <v>1</v>
      </c>
      <c r="N74" s="10"/>
    </row>
    <row r="75" spans="1:14" s="68" customFormat="1" ht="21" customHeight="1">
      <c r="A75" s="10">
        <v>37</v>
      </c>
      <c r="B75" s="10" t="s">
        <v>162</v>
      </c>
      <c r="C75" s="2" t="s">
        <v>176</v>
      </c>
      <c r="D75" s="10" t="s">
        <v>546</v>
      </c>
      <c r="E75" s="10"/>
      <c r="F75" s="10"/>
      <c r="G75" s="83">
        <v>1</v>
      </c>
      <c r="H75" s="83">
        <v>1</v>
      </c>
      <c r="I75" s="83"/>
      <c r="J75" s="83"/>
      <c r="K75" s="83"/>
      <c r="L75" s="83"/>
      <c r="M75" s="83">
        <v>1</v>
      </c>
      <c r="N75" s="10"/>
    </row>
    <row r="76" spans="1:14" s="68" customFormat="1" ht="21" customHeight="1">
      <c r="A76" s="10">
        <v>38</v>
      </c>
      <c r="B76" s="10" t="s">
        <v>162</v>
      </c>
      <c r="C76" s="2" t="s">
        <v>177</v>
      </c>
      <c r="D76" s="10" t="s">
        <v>546</v>
      </c>
      <c r="E76" s="10"/>
      <c r="F76" s="10"/>
      <c r="G76" s="83">
        <v>1</v>
      </c>
      <c r="H76" s="83">
        <v>6</v>
      </c>
      <c r="I76" s="83"/>
      <c r="J76" s="83"/>
      <c r="K76" s="83"/>
      <c r="L76" s="83"/>
      <c r="M76" s="83">
        <v>2</v>
      </c>
      <c r="N76" s="10"/>
    </row>
    <row r="77" spans="1:14" s="68" customFormat="1" ht="21" customHeight="1">
      <c r="A77" s="10">
        <v>39</v>
      </c>
      <c r="B77" s="10" t="s">
        <v>162</v>
      </c>
      <c r="C77" s="2" t="s">
        <v>178</v>
      </c>
      <c r="D77" s="10" t="s">
        <v>546</v>
      </c>
      <c r="E77" s="10"/>
      <c r="F77" s="10"/>
      <c r="G77" s="83">
        <v>1</v>
      </c>
      <c r="H77" s="83">
        <v>4</v>
      </c>
      <c r="I77" s="83"/>
      <c r="J77" s="83"/>
      <c r="K77" s="83"/>
      <c r="L77" s="83"/>
      <c r="M77" s="83">
        <v>1</v>
      </c>
      <c r="N77" s="10"/>
    </row>
    <row r="78" spans="1:14" s="68" customFormat="1" ht="21" customHeight="1">
      <c r="A78" s="10">
        <v>40</v>
      </c>
      <c r="B78" s="10" t="s">
        <v>162</v>
      </c>
      <c r="C78" s="2" t="s">
        <v>179</v>
      </c>
      <c r="D78" s="10" t="s">
        <v>546</v>
      </c>
      <c r="E78" s="10"/>
      <c r="F78" s="10"/>
      <c r="G78" s="83">
        <v>4</v>
      </c>
      <c r="H78" s="83">
        <v>6</v>
      </c>
      <c r="I78" s="83"/>
      <c r="J78" s="83"/>
      <c r="K78" s="83"/>
      <c r="L78" s="83"/>
      <c r="M78" s="83">
        <v>2</v>
      </c>
      <c r="N78" s="10"/>
    </row>
    <row r="79" spans="1:14" s="68" customFormat="1" ht="21" customHeight="1">
      <c r="A79" s="10">
        <v>41</v>
      </c>
      <c r="B79" s="10" t="s">
        <v>162</v>
      </c>
      <c r="C79" s="2" t="s">
        <v>180</v>
      </c>
      <c r="D79" s="10" t="s">
        <v>546</v>
      </c>
      <c r="E79" s="10"/>
      <c r="F79" s="10"/>
      <c r="G79" s="83"/>
      <c r="H79" s="83">
        <v>4</v>
      </c>
      <c r="I79" s="83"/>
      <c r="J79" s="83"/>
      <c r="K79" s="83"/>
      <c r="L79" s="83"/>
      <c r="M79" s="83">
        <v>1</v>
      </c>
      <c r="N79" s="10"/>
    </row>
    <row r="80" spans="1:14" s="68" customFormat="1" ht="21" customHeight="1">
      <c r="A80" s="10">
        <v>42</v>
      </c>
      <c r="B80" s="10" t="s">
        <v>162</v>
      </c>
      <c r="C80" s="2" t="s">
        <v>181</v>
      </c>
      <c r="D80" s="10" t="s">
        <v>546</v>
      </c>
      <c r="E80" s="10"/>
      <c r="F80" s="10"/>
      <c r="G80" s="83">
        <v>2</v>
      </c>
      <c r="H80" s="83"/>
      <c r="I80" s="83"/>
      <c r="J80" s="83"/>
      <c r="K80" s="83"/>
      <c r="L80" s="83"/>
      <c r="M80" s="83"/>
      <c r="N80" s="10"/>
    </row>
    <row r="81" spans="1:14" s="68" customFormat="1" ht="21" customHeight="1">
      <c r="A81" s="10">
        <v>43</v>
      </c>
      <c r="B81" s="10" t="s">
        <v>162</v>
      </c>
      <c r="C81" s="2" t="s">
        <v>182</v>
      </c>
      <c r="D81" s="10" t="s">
        <v>546</v>
      </c>
      <c r="E81" s="10"/>
      <c r="F81" s="10"/>
      <c r="G81" s="83"/>
      <c r="H81" s="83">
        <v>4</v>
      </c>
      <c r="I81" s="83"/>
      <c r="J81" s="83"/>
      <c r="K81" s="83"/>
      <c r="L81" s="83"/>
      <c r="M81" s="83">
        <v>2</v>
      </c>
      <c r="N81" s="10"/>
    </row>
    <row r="82" spans="1:14" s="68" customFormat="1" ht="21" customHeight="1">
      <c r="A82" s="10">
        <v>44</v>
      </c>
      <c r="B82" s="10" t="s">
        <v>162</v>
      </c>
      <c r="C82" s="2" t="s">
        <v>183</v>
      </c>
      <c r="D82" s="10"/>
      <c r="E82" s="10"/>
      <c r="F82" s="10"/>
      <c r="G82" s="83"/>
      <c r="H82" s="83">
        <v>2</v>
      </c>
      <c r="I82" s="83"/>
      <c r="J82" s="83"/>
      <c r="K82" s="83"/>
      <c r="L82" s="83"/>
      <c r="M82" s="83">
        <v>1</v>
      </c>
      <c r="N82" s="10"/>
    </row>
    <row r="83" spans="1:14" s="68" customFormat="1" ht="21" customHeight="1">
      <c r="A83" s="10">
        <v>45</v>
      </c>
      <c r="B83" s="10" t="s">
        <v>162</v>
      </c>
      <c r="C83" s="2" t="s">
        <v>146</v>
      </c>
      <c r="D83" s="10" t="s">
        <v>546</v>
      </c>
      <c r="E83" s="10"/>
      <c r="F83" s="10"/>
      <c r="G83" s="83">
        <v>3</v>
      </c>
      <c r="H83" s="83">
        <v>6</v>
      </c>
      <c r="I83" s="83"/>
      <c r="J83" s="83"/>
      <c r="K83" s="83"/>
      <c r="L83" s="83"/>
      <c r="M83" s="83">
        <v>2</v>
      </c>
      <c r="N83" s="10"/>
    </row>
    <row r="84" spans="1:14" s="68" customFormat="1" ht="21" customHeight="1">
      <c r="A84" s="10">
        <v>46</v>
      </c>
      <c r="B84" s="10" t="s">
        <v>162</v>
      </c>
      <c r="C84" s="2" t="s">
        <v>184</v>
      </c>
      <c r="D84" s="10" t="s">
        <v>546</v>
      </c>
      <c r="E84" s="10"/>
      <c r="F84" s="10"/>
      <c r="G84" s="83">
        <v>2</v>
      </c>
      <c r="H84" s="83">
        <v>4</v>
      </c>
      <c r="I84" s="83"/>
      <c r="J84" s="83"/>
      <c r="K84" s="83"/>
      <c r="L84" s="83"/>
      <c r="M84" s="83">
        <v>1</v>
      </c>
      <c r="N84" s="10"/>
    </row>
    <row r="85" spans="1:14" s="68" customFormat="1" ht="21" customHeight="1">
      <c r="A85" s="239" t="s">
        <v>185</v>
      </c>
      <c r="B85" s="239"/>
      <c r="C85" s="239"/>
      <c r="D85" s="239"/>
      <c r="E85" s="84"/>
      <c r="F85" s="84"/>
      <c r="G85" s="85">
        <f t="shared" ref="G85:M85" si="0">SUM(G3:G84)</f>
        <v>113</v>
      </c>
      <c r="H85" s="85">
        <f t="shared" si="0"/>
        <v>177</v>
      </c>
      <c r="I85" s="85">
        <f t="shared" si="0"/>
        <v>4</v>
      </c>
      <c r="J85" s="85">
        <f t="shared" si="0"/>
        <v>4</v>
      </c>
      <c r="K85" s="82">
        <f t="shared" si="0"/>
        <v>9</v>
      </c>
      <c r="L85" s="82">
        <f t="shared" si="0"/>
        <v>9</v>
      </c>
      <c r="M85" s="82">
        <f t="shared" si="0"/>
        <v>46</v>
      </c>
      <c r="N85" s="82"/>
    </row>
    <row r="86" spans="1:14" s="68" customFormat="1" ht="21" customHeight="1">
      <c r="A86" s="165" t="s">
        <v>185</v>
      </c>
      <c r="B86" s="165"/>
      <c r="C86" s="165"/>
      <c r="D86" s="87"/>
      <c r="E86" s="87"/>
      <c r="F86" s="87"/>
      <c r="G86" s="62">
        <f>G85*0.06</f>
        <v>6.7799999999999994</v>
      </c>
      <c r="H86" s="87"/>
      <c r="I86" s="87"/>
      <c r="J86" s="87"/>
      <c r="K86" s="87"/>
      <c r="L86" s="56">
        <f>H85+L85</f>
        <v>186</v>
      </c>
      <c r="M86" s="56">
        <f>M85</f>
        <v>46</v>
      </c>
      <c r="N86" s="87"/>
    </row>
    <row r="87" spans="1:14" s="68" customFormat="1" ht="21" customHeight="1">
      <c r="A87" s="150"/>
      <c r="B87" s="150"/>
      <c r="C87" s="150" t="s">
        <v>193</v>
      </c>
      <c r="D87" s="150"/>
      <c r="E87" s="150"/>
      <c r="F87" s="150"/>
      <c r="G87" s="150"/>
      <c r="H87" s="150"/>
      <c r="I87" s="150"/>
      <c r="J87" s="150"/>
      <c r="K87" s="150"/>
      <c r="L87" s="158">
        <f>L86*0.1</f>
        <v>18.600000000000001</v>
      </c>
      <c r="M87" s="158">
        <f>M86*0.5</f>
        <v>23</v>
      </c>
      <c r="N87" s="153"/>
    </row>
    <row r="88" spans="1:14" s="68" customFormat="1" ht="21" customHeight="1">
      <c r="A88" s="195" t="s">
        <v>232</v>
      </c>
      <c r="B88" s="195"/>
      <c r="C88" s="195"/>
      <c r="D88" s="195"/>
      <c r="E88" s="195"/>
      <c r="F88" s="195"/>
      <c r="G88" s="195"/>
      <c r="H88" s="195"/>
      <c r="I88" s="195"/>
      <c r="J88" s="195"/>
      <c r="K88" s="195"/>
      <c r="L88" s="160"/>
      <c r="M88" s="158">
        <f>L87+M87</f>
        <v>41.6</v>
      </c>
      <c r="N88" s="153"/>
    </row>
  </sheetData>
  <mergeCells count="40">
    <mergeCell ref="A85:D85"/>
    <mergeCell ref="A88:K88"/>
    <mergeCell ref="A45:A46"/>
    <mergeCell ref="B45:B46"/>
    <mergeCell ref="C45:C46"/>
    <mergeCell ref="A47:A49"/>
    <mergeCell ref="B47:B49"/>
    <mergeCell ref="C47:C49"/>
    <mergeCell ref="A86:C86"/>
    <mergeCell ref="A34:A38"/>
    <mergeCell ref="B34:B38"/>
    <mergeCell ref="C34:C38"/>
    <mergeCell ref="A39:A44"/>
    <mergeCell ref="B39:B44"/>
    <mergeCell ref="C39:C44"/>
    <mergeCell ref="A25:A28"/>
    <mergeCell ref="B25:B28"/>
    <mergeCell ref="C25:C28"/>
    <mergeCell ref="A29:A33"/>
    <mergeCell ref="B29:B33"/>
    <mergeCell ref="C29:C33"/>
    <mergeCell ref="A17:A21"/>
    <mergeCell ref="B17:B21"/>
    <mergeCell ref="C17:C21"/>
    <mergeCell ref="A22:A24"/>
    <mergeCell ref="B22:B24"/>
    <mergeCell ref="C22:C24"/>
    <mergeCell ref="A11:A12"/>
    <mergeCell ref="B11:B12"/>
    <mergeCell ref="C11:C12"/>
    <mergeCell ref="A13:A16"/>
    <mergeCell ref="B13:B16"/>
    <mergeCell ref="C13:C16"/>
    <mergeCell ref="A1:N1"/>
    <mergeCell ref="A3:A7"/>
    <mergeCell ref="B3:B7"/>
    <mergeCell ref="C3:C7"/>
    <mergeCell ref="A8:A10"/>
    <mergeCell ref="B8:B10"/>
    <mergeCell ref="C8:C10"/>
  </mergeCells>
  <printOptions horizontalCentered="1"/>
  <pageMargins left="0.70866141732283505" right="0.31496062992126" top="0.70866141732283505" bottom="0.47244094488188998" header="0.31496062992126" footer="0.23622047244094499"/>
  <pageSetup scale="38" orientation="portrait" r:id="rId1"/>
  <headerFooter>
    <oddFooter>&amp;C&amp;"-,Bold"mepwork.in</oddFooter>
  </headerFooter>
  <rowBreaks count="3" manualBreakCount="3">
    <brk id="24" max="16383" man="1"/>
    <brk id="49" max="16383" man="1"/>
    <brk id="73" max="16383" man="1"/>
  </rowBreaks>
  <colBreaks count="1" manualBreakCount="1">
    <brk id="1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DE8C2-4E29-4B20-AE5F-F2BC4A28D633}">
  <sheetPr>
    <tabColor theme="7" tint="0.39997558519241921"/>
    <pageSetUpPr fitToPage="1"/>
  </sheetPr>
  <dimension ref="A1:G31"/>
  <sheetViews>
    <sheetView view="pageBreakPreview" topLeftCell="A16" zoomScaleNormal="145" zoomScaleSheetLayoutView="100" workbookViewId="0">
      <selection activeCell="F17" sqref="F17:F23"/>
    </sheetView>
  </sheetViews>
  <sheetFormatPr defaultColWidth="8.85546875" defaultRowHeight="12.75"/>
  <cols>
    <col min="1" max="1" width="40.140625" style="89" bestFit="1" customWidth="1"/>
    <col min="2" max="3" width="12.85546875" style="89" customWidth="1"/>
    <col min="4" max="4" width="5.85546875" style="90" customWidth="1"/>
    <col min="5" max="5" width="9.28515625" style="90" customWidth="1"/>
    <col min="6" max="6" width="10.7109375" style="90" bestFit="1" customWidth="1"/>
    <col min="7" max="7" width="8.28515625" style="89" bestFit="1" customWidth="1"/>
    <col min="8" max="16384" width="8.85546875" style="89"/>
  </cols>
  <sheetData>
    <row r="1" spans="1:7" ht="24.95" customHeight="1">
      <c r="A1" s="240" t="s">
        <v>614</v>
      </c>
      <c r="B1" s="241"/>
      <c r="C1" s="241"/>
      <c r="D1" s="241"/>
      <c r="E1" s="241"/>
      <c r="F1" s="241"/>
      <c r="G1" s="242"/>
    </row>
    <row r="2" spans="1:7" ht="24.95" customHeight="1">
      <c r="A2" s="91" t="s">
        <v>195</v>
      </c>
      <c r="B2" s="91" t="s">
        <v>196</v>
      </c>
      <c r="C2" s="91" t="s">
        <v>197</v>
      </c>
      <c r="D2" s="91" t="s">
        <v>198</v>
      </c>
      <c r="E2" s="92" t="s">
        <v>193</v>
      </c>
      <c r="F2" s="92" t="s">
        <v>187</v>
      </c>
      <c r="G2" s="92" t="s">
        <v>21</v>
      </c>
    </row>
    <row r="3" spans="1:7" ht="30" customHeight="1">
      <c r="A3" s="96" t="s">
        <v>199</v>
      </c>
      <c r="B3" s="93" t="s">
        <v>200</v>
      </c>
      <c r="C3" s="93" t="s">
        <v>201</v>
      </c>
      <c r="D3" s="94">
        <v>1</v>
      </c>
      <c r="E3" s="95">
        <v>0.1</v>
      </c>
      <c r="F3" s="95">
        <f>D3*E3</f>
        <v>0.1</v>
      </c>
      <c r="G3" s="100"/>
    </row>
    <row r="4" spans="1:7" ht="30" customHeight="1">
      <c r="A4" s="96" t="s">
        <v>202</v>
      </c>
      <c r="B4" s="93" t="s">
        <v>200</v>
      </c>
      <c r="C4" s="93" t="s">
        <v>203</v>
      </c>
      <c r="D4" s="94">
        <v>1</v>
      </c>
      <c r="E4" s="95">
        <v>0.1</v>
      </c>
      <c r="F4" s="95">
        <f t="shared" ref="F4:F22" si="0">D4*E4</f>
        <v>0.1</v>
      </c>
      <c r="G4" s="100"/>
    </row>
    <row r="5" spans="1:7" ht="30" customHeight="1">
      <c r="A5" s="96" t="s">
        <v>202</v>
      </c>
      <c r="B5" s="93" t="s">
        <v>200</v>
      </c>
      <c r="C5" s="93" t="s">
        <v>204</v>
      </c>
      <c r="D5" s="94">
        <v>1</v>
      </c>
      <c r="E5" s="95">
        <v>0.1</v>
      </c>
      <c r="F5" s="95">
        <f t="shared" si="0"/>
        <v>0.1</v>
      </c>
      <c r="G5" s="100"/>
    </row>
    <row r="6" spans="1:7" ht="30" customHeight="1">
      <c r="A6" s="96" t="s">
        <v>205</v>
      </c>
      <c r="B6" s="93" t="s">
        <v>200</v>
      </c>
      <c r="C6" s="93" t="s">
        <v>206</v>
      </c>
      <c r="D6" s="94">
        <v>1</v>
      </c>
      <c r="E6" s="95">
        <v>0.1</v>
      </c>
      <c r="F6" s="95">
        <f t="shared" si="0"/>
        <v>0.1</v>
      </c>
      <c r="G6" s="100"/>
    </row>
    <row r="7" spans="1:7" ht="30" customHeight="1">
      <c r="A7" s="96" t="s">
        <v>207</v>
      </c>
      <c r="B7" s="93" t="s">
        <v>200</v>
      </c>
      <c r="C7" s="93" t="s">
        <v>208</v>
      </c>
      <c r="D7" s="94">
        <v>1</v>
      </c>
      <c r="E7" s="95">
        <v>0.3</v>
      </c>
      <c r="F7" s="95">
        <f t="shared" si="0"/>
        <v>0.3</v>
      </c>
      <c r="G7" s="100"/>
    </row>
    <row r="8" spans="1:7" ht="30" customHeight="1">
      <c r="A8" s="96" t="s">
        <v>209</v>
      </c>
      <c r="B8" s="93" t="s">
        <v>200</v>
      </c>
      <c r="C8" s="93" t="s">
        <v>210</v>
      </c>
      <c r="D8" s="94">
        <v>3</v>
      </c>
      <c r="E8" s="95">
        <v>1</v>
      </c>
      <c r="F8" s="95">
        <f t="shared" si="0"/>
        <v>3</v>
      </c>
      <c r="G8" s="100"/>
    </row>
    <row r="9" spans="1:7" ht="30" customHeight="1">
      <c r="A9" s="96" t="s">
        <v>211</v>
      </c>
      <c r="B9" s="93" t="s">
        <v>200</v>
      </c>
      <c r="C9" s="93" t="s">
        <v>212</v>
      </c>
      <c r="D9" s="94">
        <v>2</v>
      </c>
      <c r="E9" s="95">
        <v>0.3</v>
      </c>
      <c r="F9" s="95">
        <f t="shared" si="0"/>
        <v>0.6</v>
      </c>
      <c r="G9" s="100"/>
    </row>
    <row r="10" spans="1:7" ht="30" customHeight="1">
      <c r="A10" s="96" t="s">
        <v>213</v>
      </c>
      <c r="B10" s="93" t="s">
        <v>200</v>
      </c>
      <c r="C10" s="93" t="s">
        <v>214</v>
      </c>
      <c r="D10" s="94">
        <v>2</v>
      </c>
      <c r="E10" s="95">
        <v>2</v>
      </c>
      <c r="F10" s="95">
        <f t="shared" si="0"/>
        <v>4</v>
      </c>
      <c r="G10" s="100"/>
    </row>
    <row r="11" spans="1:7" ht="30" customHeight="1">
      <c r="A11" s="96" t="s">
        <v>215</v>
      </c>
      <c r="B11" s="93" t="s">
        <v>200</v>
      </c>
      <c r="C11" s="93" t="s">
        <v>216</v>
      </c>
      <c r="D11" s="94">
        <v>1</v>
      </c>
      <c r="E11" s="95">
        <v>4</v>
      </c>
      <c r="F11" s="95">
        <f t="shared" si="0"/>
        <v>4</v>
      </c>
      <c r="G11" s="100"/>
    </row>
    <row r="12" spans="1:7" ht="30" customHeight="1">
      <c r="A12" s="96" t="s">
        <v>217</v>
      </c>
      <c r="B12" s="93" t="s">
        <v>200</v>
      </c>
      <c r="C12" s="93" t="s">
        <v>218</v>
      </c>
      <c r="D12" s="94">
        <v>3</v>
      </c>
      <c r="E12" s="95">
        <v>1</v>
      </c>
      <c r="F12" s="95">
        <f t="shared" si="0"/>
        <v>3</v>
      </c>
      <c r="G12" s="100"/>
    </row>
    <row r="13" spans="1:7" ht="30" customHeight="1">
      <c r="A13" s="96" t="s">
        <v>219</v>
      </c>
      <c r="B13" s="93" t="s">
        <v>200</v>
      </c>
      <c r="C13" s="93" t="s">
        <v>220</v>
      </c>
      <c r="D13" s="94">
        <v>1</v>
      </c>
      <c r="E13" s="95">
        <v>1.6</v>
      </c>
      <c r="F13" s="95">
        <f t="shared" si="0"/>
        <v>1.6</v>
      </c>
      <c r="G13" s="100"/>
    </row>
    <row r="14" spans="1:7" ht="30" customHeight="1">
      <c r="A14" s="96" t="s">
        <v>221</v>
      </c>
      <c r="B14" s="93" t="s">
        <v>200</v>
      </c>
      <c r="C14" s="93" t="s">
        <v>222</v>
      </c>
      <c r="D14" s="94">
        <v>1</v>
      </c>
      <c r="E14" s="95">
        <v>0.5</v>
      </c>
      <c r="F14" s="95">
        <f t="shared" si="0"/>
        <v>0.5</v>
      </c>
      <c r="G14" s="100"/>
    </row>
    <row r="15" spans="1:7" ht="30" customHeight="1">
      <c r="A15" s="96" t="s">
        <v>221</v>
      </c>
      <c r="B15" s="93" t="s">
        <v>200</v>
      </c>
      <c r="C15" s="93" t="s">
        <v>223</v>
      </c>
      <c r="D15" s="94">
        <v>1</v>
      </c>
      <c r="E15" s="95">
        <v>0.5</v>
      </c>
      <c r="F15" s="95">
        <f t="shared" si="0"/>
        <v>0.5</v>
      </c>
      <c r="G15" s="100"/>
    </row>
    <row r="16" spans="1:7" ht="30" customHeight="1">
      <c r="A16" s="96" t="s">
        <v>224</v>
      </c>
      <c r="B16" s="93" t="s">
        <v>200</v>
      </c>
      <c r="C16" s="93" t="s">
        <v>225</v>
      </c>
      <c r="D16" s="94">
        <v>1</v>
      </c>
      <c r="E16" s="95">
        <v>2.2000000000000002</v>
      </c>
      <c r="F16" s="95">
        <f t="shared" si="0"/>
        <v>2.2000000000000002</v>
      </c>
      <c r="G16" s="100"/>
    </row>
    <row r="17" spans="1:7" ht="30" customHeight="1">
      <c r="A17" s="96" t="s">
        <v>226</v>
      </c>
      <c r="B17" s="93" t="s">
        <v>200</v>
      </c>
      <c r="C17" s="93" t="s">
        <v>227</v>
      </c>
      <c r="D17" s="94">
        <v>1</v>
      </c>
      <c r="E17" s="95"/>
      <c r="F17" s="95">
        <f t="shared" si="0"/>
        <v>0</v>
      </c>
      <c r="G17" s="100"/>
    </row>
    <row r="18" spans="1:7" ht="21" customHeight="1">
      <c r="A18" s="96" t="s">
        <v>228</v>
      </c>
      <c r="B18" s="101"/>
      <c r="C18" s="101"/>
      <c r="D18" s="94">
        <v>1</v>
      </c>
      <c r="E18" s="95">
        <v>3.5</v>
      </c>
      <c r="F18" s="95">
        <f t="shared" si="0"/>
        <v>3.5</v>
      </c>
      <c r="G18" s="100"/>
    </row>
    <row r="19" spans="1:7" ht="21" customHeight="1">
      <c r="A19" s="96" t="s">
        <v>229</v>
      </c>
      <c r="B19" s="101"/>
      <c r="C19" s="101"/>
      <c r="D19" s="94">
        <v>1</v>
      </c>
      <c r="E19" s="95">
        <v>1</v>
      </c>
      <c r="F19" s="95">
        <f t="shared" si="0"/>
        <v>1</v>
      </c>
      <c r="G19" s="100"/>
    </row>
    <row r="20" spans="1:7" ht="21" customHeight="1">
      <c r="A20" s="96" t="s">
        <v>230</v>
      </c>
      <c r="B20" s="101"/>
      <c r="C20" s="101"/>
      <c r="D20" s="94">
        <v>2</v>
      </c>
      <c r="E20" s="95">
        <v>1</v>
      </c>
      <c r="F20" s="95">
        <f t="shared" si="0"/>
        <v>2</v>
      </c>
      <c r="G20" s="100"/>
    </row>
    <row r="21" spans="1:7" ht="21" customHeight="1">
      <c r="A21" s="96" t="s">
        <v>231</v>
      </c>
      <c r="B21" s="101"/>
      <c r="C21" s="101"/>
      <c r="D21" s="94">
        <v>1</v>
      </c>
      <c r="E21" s="95">
        <v>1.5</v>
      </c>
      <c r="F21" s="95">
        <f t="shared" si="0"/>
        <v>1.5</v>
      </c>
      <c r="G21" s="100"/>
    </row>
    <row r="22" spans="1:7" ht="21" customHeight="1">
      <c r="A22" s="100" t="s">
        <v>286</v>
      </c>
      <c r="B22" s="100"/>
      <c r="C22" s="100"/>
      <c r="D22" s="97">
        <v>20</v>
      </c>
      <c r="E22" s="97">
        <v>0.5</v>
      </c>
      <c r="F22" s="95">
        <f t="shared" si="0"/>
        <v>10</v>
      </c>
      <c r="G22" s="102"/>
    </row>
    <row r="23" spans="1:7" ht="21" customHeight="1">
      <c r="A23" s="103" t="s">
        <v>279</v>
      </c>
      <c r="B23" s="104"/>
      <c r="C23" s="104"/>
      <c r="D23" s="98"/>
      <c r="E23" s="98"/>
      <c r="F23" s="98"/>
      <c r="G23" s="104"/>
    </row>
    <row r="24" spans="1:7" ht="21" customHeight="1">
      <c r="A24" s="100" t="s">
        <v>278</v>
      </c>
      <c r="B24" s="100"/>
      <c r="C24" s="100"/>
      <c r="D24" s="97">
        <v>2</v>
      </c>
      <c r="E24" s="97">
        <v>2</v>
      </c>
      <c r="F24" s="95">
        <f t="shared" ref="F24:F30" si="1">D24*E24</f>
        <v>4</v>
      </c>
      <c r="G24" s="100"/>
    </row>
    <row r="25" spans="1:7" ht="21" customHeight="1">
      <c r="A25" s="100" t="s">
        <v>280</v>
      </c>
      <c r="B25" s="100"/>
      <c r="C25" s="100"/>
      <c r="D25" s="97">
        <v>2</v>
      </c>
      <c r="E25" s="97">
        <v>4</v>
      </c>
      <c r="F25" s="95">
        <f t="shared" si="1"/>
        <v>8</v>
      </c>
      <c r="G25" s="100"/>
    </row>
    <row r="26" spans="1:7" ht="21" customHeight="1">
      <c r="A26" s="100" t="s">
        <v>281</v>
      </c>
      <c r="B26" s="100"/>
      <c r="C26" s="100"/>
      <c r="D26" s="97">
        <v>1</v>
      </c>
      <c r="E26" s="97">
        <v>0.3</v>
      </c>
      <c r="F26" s="95">
        <f t="shared" si="1"/>
        <v>0.3</v>
      </c>
      <c r="G26" s="100"/>
    </row>
    <row r="27" spans="1:7" ht="21" customHeight="1">
      <c r="A27" s="100" t="s">
        <v>283</v>
      </c>
      <c r="B27" s="100"/>
      <c r="C27" s="100"/>
      <c r="D27" s="97">
        <v>1</v>
      </c>
      <c r="E27" s="97">
        <v>0.3</v>
      </c>
      <c r="F27" s="95">
        <f t="shared" si="1"/>
        <v>0.3</v>
      </c>
      <c r="G27" s="100"/>
    </row>
    <row r="28" spans="1:7" ht="21" customHeight="1">
      <c r="A28" s="100" t="s">
        <v>282</v>
      </c>
      <c r="B28" s="100"/>
      <c r="C28" s="100"/>
      <c r="D28" s="97">
        <v>2</v>
      </c>
      <c r="E28" s="97">
        <v>7</v>
      </c>
      <c r="F28" s="95">
        <f t="shared" si="1"/>
        <v>14</v>
      </c>
      <c r="G28" s="100"/>
    </row>
    <row r="29" spans="1:7" ht="21" customHeight="1">
      <c r="A29" s="100" t="s">
        <v>284</v>
      </c>
      <c r="B29" s="100"/>
      <c r="C29" s="100"/>
      <c r="D29" s="97">
        <v>2</v>
      </c>
      <c r="E29" s="97">
        <v>0.5</v>
      </c>
      <c r="F29" s="95">
        <f t="shared" si="1"/>
        <v>1</v>
      </c>
      <c r="G29" s="100"/>
    </row>
    <row r="30" spans="1:7" ht="21" customHeight="1">
      <c r="A30" s="100" t="s">
        <v>286</v>
      </c>
      <c r="B30" s="102"/>
      <c r="C30" s="102"/>
      <c r="D30" s="90">
        <v>10</v>
      </c>
      <c r="E30" s="97">
        <v>0.5</v>
      </c>
      <c r="F30" s="95">
        <f t="shared" si="1"/>
        <v>5</v>
      </c>
      <c r="G30" s="102"/>
    </row>
    <row r="31" spans="1:7" ht="21" customHeight="1">
      <c r="A31" s="243" t="s">
        <v>285</v>
      </c>
      <c r="B31" s="243"/>
      <c r="C31" s="243"/>
      <c r="D31" s="243"/>
      <c r="E31" s="243"/>
      <c r="F31" s="99">
        <f>SUM(F3:F30)</f>
        <v>70.699999999999989</v>
      </c>
      <c r="G31" s="105"/>
    </row>
  </sheetData>
  <mergeCells count="2">
    <mergeCell ref="A1:G1"/>
    <mergeCell ref="A31:E31"/>
  </mergeCells>
  <printOptions horizontalCentered="1"/>
  <pageMargins left="0.70866141732283505" right="0.31496062992126" top="0.70866141732283505" bottom="0.47244094488188998" header="0.31496062992126" footer="0.23622047244094499"/>
  <pageSetup scale="91" orientation="portrait" r:id="rId1"/>
  <headerFooter>
    <oddFooter>&amp;C&amp;"-,Bold"mepwork.in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A11A-8583-48B0-9AFD-A11F9A8C953E}">
  <sheetPr>
    <tabColor theme="5" tint="0.39997558519241921"/>
    <pageSetUpPr fitToPage="1"/>
  </sheetPr>
  <dimension ref="A1:E6"/>
  <sheetViews>
    <sheetView view="pageBreakPreview" zoomScaleNormal="100" zoomScaleSheetLayoutView="100" workbookViewId="0">
      <selection activeCell="F17" sqref="F17:F23"/>
    </sheetView>
  </sheetViews>
  <sheetFormatPr defaultRowHeight="12.75"/>
  <cols>
    <col min="1" max="1" width="5.85546875" style="3" customWidth="1"/>
    <col min="2" max="2" width="25" style="3" customWidth="1"/>
    <col min="3" max="3" width="25.5703125" style="3" customWidth="1"/>
    <col min="4" max="4" width="7.5703125" style="57" customWidth="1"/>
    <col min="5" max="5" width="9.7109375" style="3" bestFit="1" customWidth="1"/>
    <col min="6" max="16384" width="9.140625" style="3"/>
  </cols>
  <sheetData>
    <row r="1" spans="1:5" s="88" customFormat="1" ht="24.95" customHeight="1">
      <c r="A1" s="244" t="s">
        <v>614</v>
      </c>
      <c r="B1" s="244"/>
      <c r="C1" s="244"/>
      <c r="D1" s="244"/>
      <c r="E1" s="244"/>
    </row>
    <row r="2" spans="1:5" s="88" customFormat="1" ht="24.95" customHeight="1">
      <c r="A2" s="56" t="s">
        <v>236</v>
      </c>
      <c r="B2" s="56" t="s">
        <v>137</v>
      </c>
      <c r="C2" s="106" t="s">
        <v>246</v>
      </c>
      <c r="D2" s="56" t="s">
        <v>194</v>
      </c>
      <c r="E2" s="56" t="s">
        <v>1</v>
      </c>
    </row>
    <row r="3" spans="1:5" s="68" customFormat="1" ht="24.95" customHeight="1">
      <c r="A3" s="10">
        <v>1</v>
      </c>
      <c r="B3" s="67" t="s">
        <v>249</v>
      </c>
      <c r="C3" s="67" t="s">
        <v>247</v>
      </c>
      <c r="D3" s="10">
        <v>3.7</v>
      </c>
      <c r="E3" s="67"/>
    </row>
    <row r="4" spans="1:5" s="68" customFormat="1" ht="24.95" customHeight="1">
      <c r="A4" s="10">
        <v>2</v>
      </c>
      <c r="B4" s="67" t="s">
        <v>249</v>
      </c>
      <c r="C4" s="67" t="s">
        <v>248</v>
      </c>
      <c r="D4" s="10">
        <v>3.7</v>
      </c>
      <c r="E4" s="67"/>
    </row>
    <row r="5" spans="1:5" s="88" customFormat="1" ht="24.95" customHeight="1">
      <c r="A5" s="56"/>
      <c r="B5" s="87"/>
      <c r="C5" s="56" t="s">
        <v>82</v>
      </c>
      <c r="D5" s="56">
        <f>SUM(D3:D4)</f>
        <v>7.4</v>
      </c>
      <c r="E5" s="87"/>
    </row>
    <row r="6" spans="1:5" s="88" customFormat="1" ht="24.95" customHeight="1">
      <c r="D6" s="107">
        <v>8</v>
      </c>
    </row>
  </sheetData>
  <mergeCells count="1">
    <mergeCell ref="A1:E1"/>
  </mergeCells>
  <printOptions horizontalCentered="1"/>
  <pageMargins left="0.70866141732283505" right="0.31496062992126" top="0.70866141732283505" bottom="0.47244094488188998" header="0.31496062992126" footer="0.23622047244094499"/>
  <pageSetup orientation="portrait" r:id="rId1"/>
  <headerFooter>
    <oddFooter>&amp;C&amp;"-,Bold"mepwork.in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7084-8F46-4A58-B06C-310E4CF85A8D}">
  <sheetPr>
    <tabColor theme="8" tint="0.39997558519241921"/>
    <pageSetUpPr fitToPage="1"/>
  </sheetPr>
  <dimension ref="A1:K83"/>
  <sheetViews>
    <sheetView view="pageBreakPreview" zoomScaleNormal="100" zoomScaleSheetLayoutView="100" workbookViewId="0">
      <pane ySplit="2" topLeftCell="A44" activePane="bottomLeft" state="frozen"/>
      <selection activeCell="F17" sqref="F17:F23"/>
      <selection pane="bottomLeft" activeCell="F17" sqref="F17:F23"/>
    </sheetView>
  </sheetViews>
  <sheetFormatPr defaultRowHeight="12.75"/>
  <cols>
    <col min="1" max="1" width="5.7109375" style="57" bestFit="1" customWidth="1"/>
    <col min="2" max="2" width="29" style="64" customWidth="1"/>
    <col min="3" max="3" width="15.28515625" style="57" bestFit="1" customWidth="1"/>
    <col min="4" max="4" width="36.85546875" style="64" bestFit="1" customWidth="1"/>
    <col min="5" max="5" width="5.140625" style="57" bestFit="1" customWidth="1"/>
    <col min="6" max="6" width="15.28515625" style="3" customWidth="1"/>
    <col min="7" max="7" width="12.28515625" style="3" bestFit="1" customWidth="1"/>
    <col min="8" max="8" width="8.5703125" style="3" bestFit="1" customWidth="1"/>
    <col min="9" max="9" width="13.7109375" style="3" customWidth="1"/>
    <col min="10" max="10" width="8.5703125" style="3" bestFit="1" customWidth="1"/>
    <col min="11" max="11" width="9.85546875" style="3" bestFit="1" customWidth="1"/>
    <col min="12" max="16384" width="9.140625" style="3"/>
  </cols>
  <sheetData>
    <row r="1" spans="1:11" s="68" customFormat="1" ht="24.95" customHeight="1">
      <c r="A1" s="163" t="s">
        <v>614</v>
      </c>
      <c r="B1" s="163"/>
      <c r="C1" s="163"/>
      <c r="D1" s="163"/>
      <c r="E1" s="163"/>
      <c r="F1" s="163"/>
      <c r="G1" s="163"/>
      <c r="H1" s="163"/>
      <c r="I1" s="163"/>
      <c r="J1" s="116"/>
      <c r="K1" s="116"/>
    </row>
    <row r="2" spans="1:11" s="68" customFormat="1" ht="24.95" customHeight="1">
      <c r="A2" s="85" t="s">
        <v>16</v>
      </c>
      <c r="B2" s="118" t="s">
        <v>17</v>
      </c>
      <c r="C2" s="85" t="s">
        <v>18</v>
      </c>
      <c r="D2" s="118" t="s">
        <v>19</v>
      </c>
      <c r="E2" s="85" t="s">
        <v>73</v>
      </c>
      <c r="F2" s="80" t="s">
        <v>20</v>
      </c>
      <c r="G2" s="80" t="s">
        <v>132</v>
      </c>
      <c r="H2" s="80" t="s">
        <v>81</v>
      </c>
      <c r="I2" s="80" t="s">
        <v>131</v>
      </c>
      <c r="J2" s="80" t="s">
        <v>81</v>
      </c>
      <c r="K2" s="80" t="s">
        <v>1</v>
      </c>
    </row>
    <row r="3" spans="1:11" s="68" customFormat="1" ht="24.95" customHeight="1">
      <c r="A3" s="10">
        <v>1</v>
      </c>
      <c r="B3" s="65" t="s">
        <v>22</v>
      </c>
      <c r="C3" s="108" t="s">
        <v>23</v>
      </c>
      <c r="D3" s="2" t="s">
        <v>24</v>
      </c>
      <c r="E3" s="83" t="s">
        <v>546</v>
      </c>
      <c r="F3" s="83">
        <v>4</v>
      </c>
      <c r="G3" s="83">
        <v>11.2</v>
      </c>
      <c r="H3" s="109">
        <f>F3*G3/1000</f>
        <v>4.48E-2</v>
      </c>
      <c r="I3" s="109"/>
      <c r="J3" s="67"/>
      <c r="K3" s="67"/>
    </row>
    <row r="4" spans="1:11" s="68" customFormat="1" ht="24.95" customHeight="1">
      <c r="A4" s="10">
        <v>2</v>
      </c>
      <c r="B4" s="65" t="s">
        <v>22</v>
      </c>
      <c r="C4" s="110" t="s">
        <v>25</v>
      </c>
      <c r="D4" s="65" t="s">
        <v>26</v>
      </c>
      <c r="E4" s="83" t="s">
        <v>546</v>
      </c>
      <c r="F4" s="10">
        <v>143</v>
      </c>
      <c r="G4" s="10">
        <v>8</v>
      </c>
      <c r="H4" s="109">
        <f t="shared" ref="H4:H35" si="0">F4*G4/1000</f>
        <v>1.1439999999999999</v>
      </c>
      <c r="I4" s="109"/>
      <c r="J4" s="67"/>
      <c r="K4" s="67"/>
    </row>
    <row r="5" spans="1:11" s="68" customFormat="1" ht="24.95" customHeight="1">
      <c r="A5" s="10">
        <v>3</v>
      </c>
      <c r="B5" s="65" t="s">
        <v>22</v>
      </c>
      <c r="C5" s="110" t="s">
        <v>27</v>
      </c>
      <c r="D5" s="65" t="s">
        <v>26</v>
      </c>
      <c r="E5" s="83" t="s">
        <v>546</v>
      </c>
      <c r="F5" s="10">
        <v>40</v>
      </c>
      <c r="G5" s="10">
        <v>3</v>
      </c>
      <c r="H5" s="109">
        <f t="shared" si="0"/>
        <v>0.12</v>
      </c>
      <c r="I5" s="109"/>
      <c r="J5" s="67"/>
      <c r="K5" s="67"/>
    </row>
    <row r="6" spans="1:11" s="68" customFormat="1" ht="24.95" customHeight="1">
      <c r="A6" s="10">
        <v>4</v>
      </c>
      <c r="B6" s="65"/>
      <c r="C6" s="110" t="s">
        <v>28</v>
      </c>
      <c r="D6" s="65" t="s">
        <v>26</v>
      </c>
      <c r="E6" s="83" t="s">
        <v>546</v>
      </c>
      <c r="F6" s="10">
        <v>6</v>
      </c>
      <c r="G6" s="10">
        <v>3</v>
      </c>
      <c r="H6" s="109">
        <f t="shared" si="0"/>
        <v>1.7999999999999999E-2</v>
      </c>
      <c r="I6" s="109"/>
      <c r="J6" s="67"/>
      <c r="K6" s="67"/>
    </row>
    <row r="7" spans="1:11" s="68" customFormat="1" ht="24.95" customHeight="1">
      <c r="A7" s="10"/>
      <c r="B7" s="65"/>
      <c r="C7" s="110" t="s">
        <v>29</v>
      </c>
      <c r="D7" s="65"/>
      <c r="E7" s="83" t="s">
        <v>546</v>
      </c>
      <c r="F7" s="10">
        <v>14</v>
      </c>
      <c r="G7" s="10">
        <v>13</v>
      </c>
      <c r="H7" s="109">
        <f t="shared" si="0"/>
        <v>0.182</v>
      </c>
      <c r="I7" s="109"/>
      <c r="J7" s="67"/>
      <c r="K7" s="67"/>
    </row>
    <row r="8" spans="1:11" s="68" customFormat="1" ht="24.95" customHeight="1">
      <c r="A8" s="10">
        <v>5</v>
      </c>
      <c r="B8" s="65" t="s">
        <v>22</v>
      </c>
      <c r="C8" s="110" t="s">
        <v>30</v>
      </c>
      <c r="D8" s="111" t="s">
        <v>31</v>
      </c>
      <c r="E8" s="83" t="s">
        <v>546</v>
      </c>
      <c r="F8" s="110">
        <v>0</v>
      </c>
      <c r="G8" s="110">
        <v>12</v>
      </c>
      <c r="H8" s="109">
        <f t="shared" si="0"/>
        <v>0</v>
      </c>
      <c r="I8" s="109"/>
      <c r="J8" s="67"/>
      <c r="K8" s="67"/>
    </row>
    <row r="9" spans="1:11" s="68" customFormat="1" ht="24.95" customHeight="1">
      <c r="A9" s="10">
        <v>6</v>
      </c>
      <c r="B9" s="65" t="s">
        <v>22</v>
      </c>
      <c r="C9" s="110" t="s">
        <v>32</v>
      </c>
      <c r="D9" s="65" t="s">
        <v>33</v>
      </c>
      <c r="E9" s="83" t="s">
        <v>546</v>
      </c>
      <c r="F9" s="10">
        <v>13</v>
      </c>
      <c r="G9" s="10"/>
      <c r="H9" s="109">
        <f t="shared" si="0"/>
        <v>0</v>
      </c>
      <c r="I9" s="109"/>
      <c r="J9" s="67"/>
      <c r="K9" s="67"/>
    </row>
    <row r="10" spans="1:11" s="68" customFormat="1" ht="24.95" customHeight="1">
      <c r="A10" s="10">
        <v>7</v>
      </c>
      <c r="B10" s="65" t="s">
        <v>22</v>
      </c>
      <c r="C10" s="110" t="s">
        <v>34</v>
      </c>
      <c r="D10" s="65" t="s">
        <v>35</v>
      </c>
      <c r="E10" s="83" t="s">
        <v>546</v>
      </c>
      <c r="F10" s="10">
        <v>7</v>
      </c>
      <c r="G10" s="10">
        <v>10</v>
      </c>
      <c r="H10" s="109">
        <f t="shared" si="0"/>
        <v>7.0000000000000007E-2</v>
      </c>
      <c r="I10" s="109"/>
      <c r="J10" s="67"/>
      <c r="K10" s="67"/>
    </row>
    <row r="11" spans="1:11" s="68" customFormat="1" ht="24.95" customHeight="1">
      <c r="A11" s="10">
        <v>8</v>
      </c>
      <c r="B11" s="65" t="s">
        <v>22</v>
      </c>
      <c r="C11" s="110" t="s">
        <v>36</v>
      </c>
      <c r="D11" s="65" t="s">
        <v>35</v>
      </c>
      <c r="E11" s="83" t="s">
        <v>546</v>
      </c>
      <c r="F11" s="10">
        <v>6</v>
      </c>
      <c r="G11" s="10">
        <v>22</v>
      </c>
      <c r="H11" s="109">
        <f t="shared" si="0"/>
        <v>0.13200000000000001</v>
      </c>
      <c r="I11" s="109"/>
      <c r="J11" s="67"/>
      <c r="K11" s="67"/>
    </row>
    <row r="12" spans="1:11" s="68" customFormat="1" ht="24.95" customHeight="1">
      <c r="A12" s="10">
        <v>9</v>
      </c>
      <c r="B12" s="65" t="s">
        <v>22</v>
      </c>
      <c r="C12" s="110" t="s">
        <v>37</v>
      </c>
      <c r="D12" s="65"/>
      <c r="E12" s="83" t="s">
        <v>546</v>
      </c>
      <c r="F12" s="10">
        <v>0</v>
      </c>
      <c r="G12" s="10"/>
      <c r="H12" s="109">
        <f t="shared" si="0"/>
        <v>0</v>
      </c>
      <c r="I12" s="109"/>
      <c r="J12" s="67"/>
      <c r="K12" s="67"/>
    </row>
    <row r="13" spans="1:11" s="68" customFormat="1" ht="24.95" customHeight="1">
      <c r="A13" s="10">
        <v>10</v>
      </c>
      <c r="B13" s="65" t="s">
        <v>22</v>
      </c>
      <c r="C13" s="110" t="s">
        <v>38</v>
      </c>
      <c r="D13" s="65" t="s">
        <v>39</v>
      </c>
      <c r="E13" s="83" t="s">
        <v>546</v>
      </c>
      <c r="F13" s="10">
        <v>11</v>
      </c>
      <c r="G13" s="10">
        <v>8</v>
      </c>
      <c r="H13" s="109">
        <f t="shared" si="0"/>
        <v>8.7999999999999995E-2</v>
      </c>
      <c r="I13" s="109"/>
      <c r="J13" s="67"/>
      <c r="K13" s="67"/>
    </row>
    <row r="14" spans="1:11" s="68" customFormat="1" ht="24.95" customHeight="1">
      <c r="A14" s="10">
        <v>11</v>
      </c>
      <c r="B14" s="65" t="s">
        <v>22</v>
      </c>
      <c r="C14" s="110" t="s">
        <v>40</v>
      </c>
      <c r="D14" s="65" t="s">
        <v>41</v>
      </c>
      <c r="E14" s="83" t="s">
        <v>546</v>
      </c>
      <c r="F14" s="10">
        <v>20</v>
      </c>
      <c r="G14" s="10">
        <v>1.7</v>
      </c>
      <c r="H14" s="109">
        <f t="shared" si="0"/>
        <v>3.4000000000000002E-2</v>
      </c>
      <c r="I14" s="109"/>
      <c r="J14" s="67"/>
      <c r="K14" s="67"/>
    </row>
    <row r="15" spans="1:11" s="68" customFormat="1" ht="24.95" customHeight="1">
      <c r="A15" s="10">
        <v>12</v>
      </c>
      <c r="B15" s="65" t="s">
        <v>22</v>
      </c>
      <c r="C15" s="110" t="s">
        <v>42</v>
      </c>
      <c r="D15" s="65" t="s">
        <v>43</v>
      </c>
      <c r="E15" s="83" t="s">
        <v>546</v>
      </c>
      <c r="F15" s="10">
        <v>2</v>
      </c>
      <c r="G15" s="10">
        <v>19.5</v>
      </c>
      <c r="H15" s="109">
        <f t="shared" si="0"/>
        <v>3.9E-2</v>
      </c>
      <c r="I15" s="109"/>
      <c r="J15" s="67"/>
      <c r="K15" s="67"/>
    </row>
    <row r="16" spans="1:11" s="68" customFormat="1" ht="24.95" customHeight="1">
      <c r="A16" s="10">
        <v>13</v>
      </c>
      <c r="B16" s="65" t="s">
        <v>22</v>
      </c>
      <c r="C16" s="110" t="s">
        <v>44</v>
      </c>
      <c r="D16" s="65" t="s">
        <v>43</v>
      </c>
      <c r="E16" s="83" t="s">
        <v>546</v>
      </c>
      <c r="F16" s="10">
        <v>36</v>
      </c>
      <c r="G16" s="10">
        <v>26</v>
      </c>
      <c r="H16" s="109">
        <f t="shared" si="0"/>
        <v>0.93600000000000005</v>
      </c>
      <c r="I16" s="109"/>
      <c r="J16" s="67"/>
      <c r="K16" s="67"/>
    </row>
    <row r="17" spans="1:11" s="68" customFormat="1" ht="24.95" customHeight="1">
      <c r="A17" s="10">
        <v>14</v>
      </c>
      <c r="B17" s="65" t="s">
        <v>22</v>
      </c>
      <c r="C17" s="110" t="s">
        <v>45</v>
      </c>
      <c r="D17" s="65" t="s">
        <v>46</v>
      </c>
      <c r="E17" s="83" t="s">
        <v>546</v>
      </c>
      <c r="F17" s="10">
        <v>23</v>
      </c>
      <c r="G17" s="10">
        <v>8.1999999999999993</v>
      </c>
      <c r="H17" s="109">
        <f t="shared" si="0"/>
        <v>0.18859999999999999</v>
      </c>
      <c r="I17" s="109"/>
      <c r="J17" s="67"/>
      <c r="K17" s="67"/>
    </row>
    <row r="18" spans="1:11" s="68" customFormat="1" ht="24.95" customHeight="1">
      <c r="A18" s="10">
        <v>15</v>
      </c>
      <c r="B18" s="65" t="s">
        <v>22</v>
      </c>
      <c r="C18" s="110" t="s">
        <v>47</v>
      </c>
      <c r="D18" s="65" t="s">
        <v>48</v>
      </c>
      <c r="E18" s="83" t="s">
        <v>546</v>
      </c>
      <c r="F18" s="10">
        <v>17</v>
      </c>
      <c r="G18" s="10">
        <v>12</v>
      </c>
      <c r="H18" s="109">
        <f t="shared" si="0"/>
        <v>0.20399999999999999</v>
      </c>
      <c r="I18" s="109"/>
      <c r="J18" s="67"/>
      <c r="K18" s="67"/>
    </row>
    <row r="19" spans="1:11" s="68" customFormat="1" ht="24.95" customHeight="1">
      <c r="A19" s="10">
        <v>16</v>
      </c>
      <c r="B19" s="65" t="s">
        <v>22</v>
      </c>
      <c r="C19" s="110" t="s">
        <v>49</v>
      </c>
      <c r="D19" s="65" t="s">
        <v>50</v>
      </c>
      <c r="E19" s="83" t="s">
        <v>546</v>
      </c>
      <c r="F19" s="10">
        <v>4</v>
      </c>
      <c r="G19" s="10">
        <v>8</v>
      </c>
      <c r="H19" s="109">
        <f t="shared" si="0"/>
        <v>3.2000000000000001E-2</v>
      </c>
      <c r="I19" s="109"/>
      <c r="J19" s="67"/>
      <c r="K19" s="67"/>
    </row>
    <row r="20" spans="1:11" s="68" customFormat="1" ht="24.95" customHeight="1">
      <c r="A20" s="10">
        <v>17</v>
      </c>
      <c r="B20" s="65" t="s">
        <v>22</v>
      </c>
      <c r="C20" s="110" t="s">
        <v>51</v>
      </c>
      <c r="D20" s="65" t="s">
        <v>52</v>
      </c>
      <c r="E20" s="83" t="s">
        <v>546</v>
      </c>
      <c r="F20" s="10">
        <v>13</v>
      </c>
      <c r="G20" s="10">
        <v>3</v>
      </c>
      <c r="H20" s="109">
        <f t="shared" si="0"/>
        <v>3.9E-2</v>
      </c>
      <c r="I20" s="109"/>
      <c r="J20" s="67"/>
      <c r="K20" s="67"/>
    </row>
    <row r="21" spans="1:11" s="68" customFormat="1" ht="25.5">
      <c r="A21" s="10">
        <v>18</v>
      </c>
      <c r="B21" s="65" t="s">
        <v>22</v>
      </c>
      <c r="C21" s="110" t="s">
        <v>53</v>
      </c>
      <c r="D21" s="2" t="s">
        <v>548</v>
      </c>
      <c r="E21" s="83" t="s">
        <v>546</v>
      </c>
      <c r="F21" s="10">
        <v>21</v>
      </c>
      <c r="G21" s="10">
        <v>6.7</v>
      </c>
      <c r="H21" s="109">
        <f t="shared" si="0"/>
        <v>0.14070000000000002</v>
      </c>
      <c r="I21" s="109"/>
      <c r="J21" s="67"/>
      <c r="K21" s="67"/>
    </row>
    <row r="22" spans="1:11" s="68" customFormat="1" ht="24.95" customHeight="1">
      <c r="A22" s="10">
        <v>19</v>
      </c>
      <c r="B22" s="65" t="s">
        <v>22</v>
      </c>
      <c r="C22" s="108" t="s">
        <v>54</v>
      </c>
      <c r="D22" s="65" t="s">
        <v>55</v>
      </c>
      <c r="E22" s="83" t="s">
        <v>74</v>
      </c>
      <c r="F22" s="10">
        <v>112</v>
      </c>
      <c r="G22" s="10">
        <v>3.2</v>
      </c>
      <c r="H22" s="109">
        <f t="shared" si="0"/>
        <v>0.35840000000000005</v>
      </c>
      <c r="I22" s="109"/>
      <c r="J22" s="67"/>
      <c r="K22" s="67"/>
    </row>
    <row r="23" spans="1:11" s="68" customFormat="1" ht="24.95" customHeight="1">
      <c r="A23" s="10">
        <v>20</v>
      </c>
      <c r="B23" s="65" t="s">
        <v>22</v>
      </c>
      <c r="C23" s="110" t="s">
        <v>56</v>
      </c>
      <c r="D23" s="65" t="s">
        <v>43</v>
      </c>
      <c r="E23" s="83" t="s">
        <v>546</v>
      </c>
      <c r="F23" s="10">
        <v>80</v>
      </c>
      <c r="G23" s="10">
        <v>26</v>
      </c>
      <c r="H23" s="109">
        <f t="shared" si="0"/>
        <v>2.08</v>
      </c>
      <c r="I23" s="109"/>
      <c r="J23" s="67"/>
      <c r="K23" s="67"/>
    </row>
    <row r="24" spans="1:11" s="68" customFormat="1" ht="24.95" customHeight="1">
      <c r="A24" s="10">
        <v>21</v>
      </c>
      <c r="B24" s="65" t="s">
        <v>22</v>
      </c>
      <c r="C24" s="112" t="s">
        <v>57</v>
      </c>
      <c r="D24" s="65" t="s">
        <v>58</v>
      </c>
      <c r="E24" s="83" t="s">
        <v>546</v>
      </c>
      <c r="F24" s="10">
        <v>7</v>
      </c>
      <c r="G24" s="10">
        <v>1.5</v>
      </c>
      <c r="H24" s="109">
        <f t="shared" si="0"/>
        <v>1.0500000000000001E-2</v>
      </c>
      <c r="I24" s="109"/>
      <c r="J24" s="67"/>
      <c r="K24" s="67"/>
    </row>
    <row r="25" spans="1:11" s="68" customFormat="1" ht="24.95" customHeight="1">
      <c r="A25" s="10">
        <v>22</v>
      </c>
      <c r="B25" s="65" t="s">
        <v>22</v>
      </c>
      <c r="C25" s="112" t="s">
        <v>59</v>
      </c>
      <c r="D25" s="65" t="s">
        <v>58</v>
      </c>
      <c r="E25" s="83" t="s">
        <v>546</v>
      </c>
      <c r="F25" s="10">
        <v>5</v>
      </c>
      <c r="G25" s="10">
        <v>1.5</v>
      </c>
      <c r="H25" s="109">
        <f t="shared" si="0"/>
        <v>7.4999999999999997E-3</v>
      </c>
      <c r="I25" s="109"/>
      <c r="J25" s="67"/>
      <c r="K25" s="67"/>
    </row>
    <row r="26" spans="1:11" s="68" customFormat="1" ht="24.95" customHeight="1">
      <c r="A26" s="10">
        <v>23</v>
      </c>
      <c r="B26" s="65" t="s">
        <v>22</v>
      </c>
      <c r="C26" s="110" t="s">
        <v>60</v>
      </c>
      <c r="D26" s="65" t="s">
        <v>58</v>
      </c>
      <c r="E26" s="83" t="s">
        <v>546</v>
      </c>
      <c r="F26" s="10">
        <v>4</v>
      </c>
      <c r="G26" s="10">
        <v>4</v>
      </c>
      <c r="H26" s="109">
        <f t="shared" si="0"/>
        <v>1.6E-2</v>
      </c>
      <c r="I26" s="109"/>
      <c r="J26" s="67"/>
      <c r="K26" s="67"/>
    </row>
    <row r="27" spans="1:11" s="68" customFormat="1" ht="24.95" customHeight="1">
      <c r="A27" s="10">
        <v>24</v>
      </c>
      <c r="B27" s="65" t="s">
        <v>22</v>
      </c>
      <c r="C27" s="110" t="s">
        <v>61</v>
      </c>
      <c r="D27" s="65" t="s">
        <v>58</v>
      </c>
      <c r="E27" s="83" t="s">
        <v>546</v>
      </c>
      <c r="F27" s="10">
        <v>6</v>
      </c>
      <c r="G27" s="10">
        <v>4</v>
      </c>
      <c r="H27" s="109">
        <f t="shared" si="0"/>
        <v>2.4E-2</v>
      </c>
      <c r="I27" s="109"/>
      <c r="J27" s="67"/>
      <c r="K27" s="67"/>
    </row>
    <row r="28" spans="1:11" s="68" customFormat="1" ht="24.95" customHeight="1">
      <c r="A28" s="10">
        <v>25</v>
      </c>
      <c r="B28" s="65" t="s">
        <v>22</v>
      </c>
      <c r="C28" s="110" t="s">
        <v>62</v>
      </c>
      <c r="D28" s="65" t="s">
        <v>58</v>
      </c>
      <c r="E28" s="83" t="s">
        <v>546</v>
      </c>
      <c r="F28" s="10">
        <v>5</v>
      </c>
      <c r="G28" s="10">
        <v>4</v>
      </c>
      <c r="H28" s="109">
        <f t="shared" si="0"/>
        <v>0.02</v>
      </c>
      <c r="I28" s="109"/>
      <c r="J28" s="67"/>
      <c r="K28" s="67"/>
    </row>
    <row r="29" spans="1:11" s="68" customFormat="1" ht="24.95" customHeight="1">
      <c r="A29" s="10">
        <v>26</v>
      </c>
      <c r="B29" s="65" t="s">
        <v>22</v>
      </c>
      <c r="C29" s="110" t="s">
        <v>63</v>
      </c>
      <c r="D29" s="65" t="s">
        <v>64</v>
      </c>
      <c r="E29" s="83" t="s">
        <v>546</v>
      </c>
      <c r="F29" s="10"/>
      <c r="G29" s="10">
        <v>26.5</v>
      </c>
      <c r="H29" s="109">
        <f t="shared" si="0"/>
        <v>0</v>
      </c>
      <c r="I29" s="109"/>
      <c r="J29" s="67"/>
      <c r="K29" s="67"/>
    </row>
    <row r="30" spans="1:11" s="68" customFormat="1" ht="24.95" customHeight="1">
      <c r="A30" s="10">
        <v>27</v>
      </c>
      <c r="B30" s="65" t="s">
        <v>22</v>
      </c>
      <c r="C30" s="110" t="s">
        <v>65</v>
      </c>
      <c r="D30" s="65" t="s">
        <v>66</v>
      </c>
      <c r="E30" s="83" t="s">
        <v>546</v>
      </c>
      <c r="F30" s="10">
        <v>6</v>
      </c>
      <c r="G30" s="10">
        <v>2</v>
      </c>
      <c r="H30" s="109">
        <f t="shared" si="0"/>
        <v>1.2E-2</v>
      </c>
      <c r="I30" s="109"/>
      <c r="J30" s="67"/>
      <c r="K30" s="67"/>
    </row>
    <row r="31" spans="1:11" s="68" customFormat="1" ht="24.95" customHeight="1">
      <c r="A31" s="10">
        <v>28</v>
      </c>
      <c r="B31" s="65" t="s">
        <v>22</v>
      </c>
      <c r="C31" s="108" t="s">
        <v>67</v>
      </c>
      <c r="D31" s="65" t="s">
        <v>68</v>
      </c>
      <c r="E31" s="83" t="s">
        <v>546</v>
      </c>
      <c r="F31" s="10">
        <v>6</v>
      </c>
      <c r="G31" s="10">
        <v>4</v>
      </c>
      <c r="H31" s="109">
        <f t="shared" si="0"/>
        <v>2.4E-2</v>
      </c>
      <c r="I31" s="109"/>
      <c r="J31" s="67"/>
      <c r="K31" s="67"/>
    </row>
    <row r="32" spans="1:11" s="68" customFormat="1" ht="24.95" customHeight="1">
      <c r="A32" s="10">
        <v>29</v>
      </c>
      <c r="B32" s="65" t="s">
        <v>22</v>
      </c>
      <c r="C32" s="108" t="s">
        <v>69</v>
      </c>
      <c r="D32" s="65" t="s">
        <v>70</v>
      </c>
      <c r="E32" s="83" t="s">
        <v>546</v>
      </c>
      <c r="F32" s="10">
        <v>8</v>
      </c>
      <c r="G32" s="10">
        <v>9</v>
      </c>
      <c r="H32" s="109">
        <f t="shared" si="0"/>
        <v>7.1999999999999995E-2</v>
      </c>
      <c r="I32" s="109"/>
      <c r="J32" s="67"/>
      <c r="K32" s="67"/>
    </row>
    <row r="33" spans="1:11" s="68" customFormat="1" ht="24.95" customHeight="1">
      <c r="A33" s="10">
        <v>30</v>
      </c>
      <c r="B33" s="65" t="s">
        <v>22</v>
      </c>
      <c r="C33" s="110" t="s">
        <v>56</v>
      </c>
      <c r="D33" s="65"/>
      <c r="E33" s="83" t="s">
        <v>546</v>
      </c>
      <c r="F33" s="10">
        <v>8</v>
      </c>
      <c r="G33" s="10"/>
      <c r="H33" s="109">
        <f t="shared" si="0"/>
        <v>0</v>
      </c>
      <c r="I33" s="109"/>
      <c r="J33" s="67"/>
      <c r="K33" s="67"/>
    </row>
    <row r="34" spans="1:11" s="68" customFormat="1" ht="24.95" customHeight="1">
      <c r="A34" s="10">
        <v>31</v>
      </c>
      <c r="B34" s="65" t="s">
        <v>22</v>
      </c>
      <c r="C34" s="108" t="s">
        <v>71</v>
      </c>
      <c r="D34" s="65" t="s">
        <v>72</v>
      </c>
      <c r="E34" s="83" t="s">
        <v>546</v>
      </c>
      <c r="F34" s="10">
        <v>2</v>
      </c>
      <c r="G34" s="10">
        <v>14</v>
      </c>
      <c r="H34" s="109">
        <f t="shared" si="0"/>
        <v>2.8000000000000001E-2</v>
      </c>
      <c r="I34" s="109"/>
      <c r="J34" s="67"/>
      <c r="K34" s="67"/>
    </row>
    <row r="35" spans="1:11" s="68" customFormat="1" ht="24.95" customHeight="1">
      <c r="A35" s="10">
        <v>32</v>
      </c>
      <c r="B35" s="65" t="s">
        <v>294</v>
      </c>
      <c r="C35" s="108" t="s">
        <v>294</v>
      </c>
      <c r="D35" s="65"/>
      <c r="E35" s="83" t="s">
        <v>546</v>
      </c>
      <c r="F35" s="10">
        <v>12</v>
      </c>
      <c r="G35" s="10">
        <v>36</v>
      </c>
      <c r="H35" s="109">
        <f t="shared" si="0"/>
        <v>0.432</v>
      </c>
      <c r="I35" s="109"/>
      <c r="J35" s="67"/>
      <c r="K35" s="67"/>
    </row>
    <row r="36" spans="1:11" s="68" customFormat="1" ht="24.95" customHeight="1">
      <c r="A36" s="164" t="s">
        <v>82</v>
      </c>
      <c r="B36" s="164"/>
      <c r="C36" s="164"/>
      <c r="D36" s="164"/>
      <c r="E36" s="164"/>
      <c r="F36" s="164"/>
      <c r="G36" s="164"/>
      <c r="H36" s="162"/>
      <c r="I36" s="162"/>
      <c r="J36" s="67"/>
      <c r="K36" s="67"/>
    </row>
    <row r="37" spans="1:11" s="68" customFormat="1" ht="24.95" customHeight="1">
      <c r="A37" s="165" t="s">
        <v>83</v>
      </c>
      <c r="B37" s="165"/>
      <c r="C37" s="165"/>
      <c r="D37" s="65"/>
      <c r="E37" s="10"/>
      <c r="F37" s="10"/>
      <c r="G37" s="10"/>
      <c r="H37" s="11"/>
      <c r="I37" s="11"/>
      <c r="J37" s="67"/>
      <c r="K37" s="67"/>
    </row>
    <row r="38" spans="1:11" s="68" customFormat="1" ht="24.95" customHeight="1">
      <c r="A38" s="10">
        <v>1</v>
      </c>
      <c r="B38" s="65" t="s">
        <v>84</v>
      </c>
      <c r="C38" s="10" t="s">
        <v>85</v>
      </c>
      <c r="D38" s="65" t="s">
        <v>86</v>
      </c>
      <c r="E38" s="10" t="s">
        <v>546</v>
      </c>
      <c r="F38" s="10">
        <v>10</v>
      </c>
      <c r="G38" s="67"/>
      <c r="H38" s="67"/>
      <c r="I38" s="10">
        <v>500</v>
      </c>
      <c r="J38" s="11">
        <f>F38*I38/1000</f>
        <v>5</v>
      </c>
      <c r="K38" s="67"/>
    </row>
    <row r="39" spans="1:11" s="68" customFormat="1" ht="24.95" customHeight="1">
      <c r="A39" s="10"/>
      <c r="B39" s="65" t="s">
        <v>87</v>
      </c>
      <c r="C39" s="10" t="s">
        <v>85</v>
      </c>
      <c r="D39" s="65" t="s">
        <v>86</v>
      </c>
      <c r="E39" s="10" t="s">
        <v>546</v>
      </c>
      <c r="F39" s="10">
        <v>5</v>
      </c>
      <c r="G39" s="10"/>
      <c r="H39" s="11"/>
      <c r="I39" s="10">
        <v>500</v>
      </c>
      <c r="J39" s="11">
        <f t="shared" ref="J39:J41" si="1">F39*I39/1000</f>
        <v>2.5</v>
      </c>
      <c r="K39" s="67"/>
    </row>
    <row r="40" spans="1:11" s="68" customFormat="1" ht="24.95" customHeight="1">
      <c r="A40" s="10"/>
      <c r="B40" s="65" t="s">
        <v>88</v>
      </c>
      <c r="C40" s="10" t="s">
        <v>85</v>
      </c>
      <c r="D40" s="65" t="s">
        <v>86</v>
      </c>
      <c r="E40" s="10" t="s">
        <v>546</v>
      </c>
      <c r="F40" s="10">
        <v>10</v>
      </c>
      <c r="G40" s="10"/>
      <c r="H40" s="11"/>
      <c r="I40" s="10">
        <v>500</v>
      </c>
      <c r="J40" s="11">
        <f t="shared" si="1"/>
        <v>5</v>
      </c>
      <c r="K40" s="67"/>
    </row>
    <row r="41" spans="1:11" s="68" customFormat="1" ht="24.95" customHeight="1">
      <c r="A41" s="10"/>
      <c r="B41" s="65" t="s">
        <v>89</v>
      </c>
      <c r="C41" s="10" t="s">
        <v>85</v>
      </c>
      <c r="D41" s="65" t="s">
        <v>86</v>
      </c>
      <c r="E41" s="10" t="s">
        <v>546</v>
      </c>
      <c r="F41" s="10">
        <v>5</v>
      </c>
      <c r="G41" s="10"/>
      <c r="H41" s="11"/>
      <c r="I41" s="10">
        <v>500</v>
      </c>
      <c r="J41" s="11">
        <f t="shared" si="1"/>
        <v>2.5</v>
      </c>
      <c r="K41" s="67"/>
    </row>
    <row r="42" spans="1:11" s="68" customFormat="1" ht="24.95" customHeight="1">
      <c r="A42" s="10"/>
      <c r="B42" s="87" t="s">
        <v>75</v>
      </c>
      <c r="C42" s="10"/>
      <c r="D42" s="65"/>
      <c r="E42" s="10"/>
      <c r="F42" s="10"/>
      <c r="G42" s="10"/>
      <c r="H42" s="67"/>
      <c r="I42" s="67"/>
      <c r="J42" s="67"/>
      <c r="K42" s="67"/>
    </row>
    <row r="43" spans="1:11" s="68" customFormat="1" ht="24.95" customHeight="1">
      <c r="A43" s="10">
        <v>1</v>
      </c>
      <c r="B43" s="65" t="s">
        <v>90</v>
      </c>
      <c r="C43" s="10" t="s">
        <v>93</v>
      </c>
      <c r="D43" s="65" t="s">
        <v>86</v>
      </c>
      <c r="E43" s="10" t="s">
        <v>546</v>
      </c>
      <c r="F43" s="10">
        <v>4</v>
      </c>
      <c r="G43" s="10">
        <v>200</v>
      </c>
      <c r="H43" s="10">
        <f>F43*G43/1000</f>
        <v>0.8</v>
      </c>
      <c r="I43" s="10"/>
      <c r="J43" s="67"/>
      <c r="K43" s="67"/>
    </row>
    <row r="44" spans="1:11" s="68" customFormat="1" ht="24.95" customHeight="1">
      <c r="A44" s="10">
        <v>2</v>
      </c>
      <c r="B44" s="65" t="s">
        <v>91</v>
      </c>
      <c r="C44" s="10" t="s">
        <v>94</v>
      </c>
      <c r="D44" s="115" t="s">
        <v>95</v>
      </c>
      <c r="E44" s="10" t="s">
        <v>546</v>
      </c>
      <c r="F44" s="114">
        <v>4</v>
      </c>
      <c r="G44" s="67"/>
      <c r="H44" s="67"/>
      <c r="I44" s="10">
        <v>1500</v>
      </c>
      <c r="J44" s="10">
        <f>F44*I44/1000</f>
        <v>6</v>
      </c>
      <c r="K44" s="67"/>
    </row>
    <row r="45" spans="1:11" s="68" customFormat="1" ht="24.95" customHeight="1">
      <c r="A45" s="10">
        <v>3</v>
      </c>
      <c r="B45" s="65" t="s">
        <v>92</v>
      </c>
      <c r="C45" s="10"/>
      <c r="D45" s="115"/>
      <c r="E45" s="10"/>
      <c r="F45" s="113"/>
      <c r="G45" s="10"/>
      <c r="H45" s="10">
        <f t="shared" ref="H45" si="2">F45*G45/1000</f>
        <v>0</v>
      </c>
      <c r="I45" s="10"/>
      <c r="J45" s="67"/>
      <c r="K45" s="67"/>
    </row>
    <row r="46" spans="1:11" s="68" customFormat="1" ht="24.95" customHeight="1">
      <c r="A46" s="10"/>
      <c r="B46" s="65" t="s">
        <v>96</v>
      </c>
      <c r="C46" s="10" t="s">
        <v>85</v>
      </c>
      <c r="D46" s="65" t="s">
        <v>86</v>
      </c>
      <c r="E46" s="10" t="s">
        <v>546</v>
      </c>
      <c r="F46" s="10">
        <v>1</v>
      </c>
      <c r="G46" s="67"/>
      <c r="H46" s="67"/>
      <c r="I46" s="10">
        <v>500</v>
      </c>
      <c r="J46" s="10">
        <f>F46*I46/1000</f>
        <v>0.5</v>
      </c>
      <c r="K46" s="67"/>
    </row>
    <row r="47" spans="1:11" s="68" customFormat="1" ht="24.95" customHeight="1">
      <c r="A47" s="10"/>
      <c r="B47" s="87" t="s">
        <v>106</v>
      </c>
      <c r="C47" s="10"/>
      <c r="D47" s="65"/>
      <c r="E47" s="10"/>
      <c r="F47" s="10"/>
      <c r="G47" s="10"/>
      <c r="H47" s="10"/>
      <c r="I47" s="10"/>
      <c r="J47" s="67"/>
      <c r="K47" s="67"/>
    </row>
    <row r="48" spans="1:11" s="68" customFormat="1" ht="24.95" customHeight="1">
      <c r="A48" s="10">
        <v>1</v>
      </c>
      <c r="B48" s="65" t="s">
        <v>97</v>
      </c>
      <c r="C48" s="10" t="s">
        <v>101</v>
      </c>
      <c r="D48" s="65" t="s">
        <v>98</v>
      </c>
      <c r="E48" s="10" t="s">
        <v>99</v>
      </c>
      <c r="F48" s="10">
        <v>2</v>
      </c>
      <c r="G48" s="67"/>
      <c r="H48" s="67"/>
      <c r="I48" s="10">
        <v>380</v>
      </c>
      <c r="J48" s="10">
        <f>F48*I48/1000</f>
        <v>0.76</v>
      </c>
      <c r="K48" s="67"/>
    </row>
    <row r="49" spans="1:11" s="68" customFormat="1" ht="24.95" customHeight="1">
      <c r="A49" s="10"/>
      <c r="B49" s="65" t="s">
        <v>100</v>
      </c>
      <c r="C49" s="10" t="s">
        <v>101</v>
      </c>
      <c r="D49" s="65" t="s">
        <v>102</v>
      </c>
      <c r="E49" s="10" t="s">
        <v>99</v>
      </c>
      <c r="F49" s="10">
        <v>1</v>
      </c>
      <c r="G49" s="67"/>
      <c r="H49" s="67"/>
      <c r="I49" s="10">
        <v>5300</v>
      </c>
      <c r="J49" s="10">
        <f>F49*I49/1000</f>
        <v>5.3</v>
      </c>
      <c r="K49" s="67"/>
    </row>
    <row r="50" spans="1:11" s="68" customFormat="1" ht="24.95" customHeight="1">
      <c r="A50" s="10"/>
      <c r="B50" s="65" t="s">
        <v>103</v>
      </c>
      <c r="C50" s="10" t="s">
        <v>85</v>
      </c>
      <c r="D50" s="65" t="s">
        <v>105</v>
      </c>
      <c r="E50" s="10" t="s">
        <v>99</v>
      </c>
      <c r="F50" s="10">
        <v>8</v>
      </c>
      <c r="G50" s="67"/>
      <c r="H50" s="67"/>
      <c r="I50" s="10">
        <v>500</v>
      </c>
      <c r="J50" s="10">
        <f>F50*I50/1000</f>
        <v>4</v>
      </c>
      <c r="K50" s="67"/>
    </row>
    <row r="51" spans="1:11" s="68" customFormat="1" ht="24.95" customHeight="1">
      <c r="A51" s="10"/>
      <c r="B51" s="65" t="s">
        <v>104</v>
      </c>
      <c r="C51" s="10" t="s">
        <v>93</v>
      </c>
      <c r="D51" s="65" t="s">
        <v>105</v>
      </c>
      <c r="E51" s="10" t="s">
        <v>99</v>
      </c>
      <c r="F51" s="10">
        <v>8</v>
      </c>
      <c r="G51" s="10">
        <v>200</v>
      </c>
      <c r="H51" s="10">
        <f t="shared" ref="H51:H82" si="3">F51*G51/1000</f>
        <v>1.6</v>
      </c>
      <c r="I51" s="10"/>
      <c r="J51" s="67"/>
      <c r="K51" s="67"/>
    </row>
    <row r="52" spans="1:11" s="68" customFormat="1" ht="24.95" customHeight="1">
      <c r="A52" s="10"/>
      <c r="B52" s="65" t="s">
        <v>92</v>
      </c>
      <c r="C52" s="10" t="s">
        <v>92</v>
      </c>
      <c r="D52" s="65" t="s">
        <v>92</v>
      </c>
      <c r="E52" s="10" t="s">
        <v>99</v>
      </c>
      <c r="F52" s="10">
        <v>28</v>
      </c>
      <c r="G52" s="10">
        <v>10</v>
      </c>
      <c r="H52" s="10">
        <f t="shared" si="3"/>
        <v>0.28000000000000003</v>
      </c>
      <c r="I52" s="10"/>
      <c r="J52" s="67"/>
      <c r="K52" s="67"/>
    </row>
    <row r="53" spans="1:11" s="68" customFormat="1" ht="24.95" customHeight="1">
      <c r="A53" s="10"/>
      <c r="B53" s="87" t="s">
        <v>76</v>
      </c>
      <c r="C53" s="10"/>
      <c r="D53" s="65"/>
      <c r="E53" s="10"/>
      <c r="F53" s="10"/>
      <c r="G53" s="10"/>
      <c r="H53" s="10"/>
      <c r="I53" s="10"/>
      <c r="J53" s="67"/>
      <c r="K53" s="67"/>
    </row>
    <row r="54" spans="1:11" s="68" customFormat="1" ht="24.95" customHeight="1">
      <c r="A54" s="10"/>
      <c r="B54" s="65" t="s">
        <v>90</v>
      </c>
      <c r="C54" s="10" t="s">
        <v>93</v>
      </c>
      <c r="D54" s="65" t="s">
        <v>86</v>
      </c>
      <c r="E54" s="10" t="s">
        <v>99</v>
      </c>
      <c r="F54" s="10">
        <v>6</v>
      </c>
      <c r="G54" s="10">
        <v>200</v>
      </c>
      <c r="H54" s="10">
        <f t="shared" si="3"/>
        <v>1.2</v>
      </c>
      <c r="I54" s="10"/>
      <c r="J54" s="67"/>
      <c r="K54" s="67"/>
    </row>
    <row r="55" spans="1:11" s="68" customFormat="1" ht="24.95" customHeight="1">
      <c r="A55" s="10"/>
      <c r="B55" s="65" t="s">
        <v>107</v>
      </c>
      <c r="C55" s="10" t="s">
        <v>85</v>
      </c>
      <c r="D55" s="65" t="s">
        <v>86</v>
      </c>
      <c r="E55" s="10" t="s">
        <v>99</v>
      </c>
      <c r="F55" s="10">
        <v>10</v>
      </c>
      <c r="G55" s="67"/>
      <c r="H55" s="67"/>
      <c r="I55" s="10">
        <v>500</v>
      </c>
      <c r="J55" s="10">
        <f>F55*I55/1000</f>
        <v>5</v>
      </c>
      <c r="K55" s="67"/>
    </row>
    <row r="56" spans="1:11" s="68" customFormat="1" ht="24.95" customHeight="1">
      <c r="A56" s="10"/>
      <c r="B56" s="65" t="s">
        <v>108</v>
      </c>
      <c r="C56" s="10" t="s">
        <v>109</v>
      </c>
      <c r="D56" s="65" t="s">
        <v>110</v>
      </c>
      <c r="E56" s="10" t="s">
        <v>99</v>
      </c>
      <c r="F56" s="10">
        <v>13</v>
      </c>
      <c r="G56" s="10">
        <v>7</v>
      </c>
      <c r="H56" s="10">
        <f t="shared" si="3"/>
        <v>9.0999999999999998E-2</v>
      </c>
      <c r="I56" s="10"/>
      <c r="J56" s="67"/>
      <c r="K56" s="67"/>
    </row>
    <row r="57" spans="1:11" s="68" customFormat="1" ht="24.95" customHeight="1">
      <c r="A57" s="10"/>
      <c r="B57" s="65" t="s">
        <v>92</v>
      </c>
      <c r="C57" s="10" t="s">
        <v>92</v>
      </c>
      <c r="D57" s="65" t="s">
        <v>92</v>
      </c>
      <c r="E57" s="10" t="s">
        <v>99</v>
      </c>
      <c r="F57" s="10">
        <v>10</v>
      </c>
      <c r="G57" s="10">
        <v>7</v>
      </c>
      <c r="H57" s="10">
        <f t="shared" si="3"/>
        <v>7.0000000000000007E-2</v>
      </c>
      <c r="I57" s="10"/>
      <c r="J57" s="67"/>
      <c r="K57" s="67"/>
    </row>
    <row r="58" spans="1:11" s="68" customFormat="1" ht="24.95" customHeight="1">
      <c r="A58" s="10"/>
      <c r="B58" s="87" t="s">
        <v>77</v>
      </c>
      <c r="C58" s="10"/>
      <c r="D58" s="65"/>
      <c r="E58" s="10"/>
      <c r="F58" s="10"/>
      <c r="G58" s="10"/>
      <c r="H58" s="10"/>
      <c r="I58" s="10"/>
      <c r="J58" s="67"/>
      <c r="K58" s="67"/>
    </row>
    <row r="59" spans="1:11" s="68" customFormat="1" ht="24.95" customHeight="1">
      <c r="A59" s="10">
        <v>1</v>
      </c>
      <c r="B59" s="65" t="s">
        <v>111</v>
      </c>
      <c r="C59" s="10" t="s">
        <v>112</v>
      </c>
      <c r="D59" s="65" t="s">
        <v>15</v>
      </c>
      <c r="E59" s="10" t="s">
        <v>99</v>
      </c>
      <c r="F59" s="10">
        <v>2</v>
      </c>
      <c r="G59" s="67"/>
      <c r="H59" s="67"/>
      <c r="I59" s="10">
        <v>2000</v>
      </c>
      <c r="J59" s="10">
        <f>F59*I59/1000</f>
        <v>4</v>
      </c>
      <c r="K59" s="67"/>
    </row>
    <row r="60" spans="1:11" s="68" customFormat="1" ht="24.95" customHeight="1">
      <c r="A60" s="10">
        <v>2</v>
      </c>
      <c r="B60" s="65" t="s">
        <v>107</v>
      </c>
      <c r="C60" s="10"/>
      <c r="D60" s="65"/>
      <c r="E60" s="10"/>
      <c r="F60" s="10">
        <v>3</v>
      </c>
      <c r="G60" s="67"/>
      <c r="H60" s="67"/>
      <c r="I60" s="10">
        <v>1000</v>
      </c>
      <c r="J60" s="10">
        <f>F60*I60/1000</f>
        <v>3</v>
      </c>
      <c r="K60" s="67"/>
    </row>
    <row r="61" spans="1:11" s="68" customFormat="1" ht="24.95" customHeight="1">
      <c r="A61" s="10">
        <v>3</v>
      </c>
      <c r="B61" s="65" t="s">
        <v>113</v>
      </c>
      <c r="C61" s="10"/>
      <c r="D61" s="65"/>
      <c r="E61" s="10"/>
      <c r="F61" s="10">
        <v>3</v>
      </c>
      <c r="G61" s="10">
        <v>200</v>
      </c>
      <c r="H61" s="10">
        <f t="shared" si="3"/>
        <v>0.6</v>
      </c>
      <c r="I61" s="10"/>
      <c r="J61" s="67"/>
      <c r="K61" s="67"/>
    </row>
    <row r="62" spans="1:11" s="68" customFormat="1" ht="24.95" customHeight="1">
      <c r="A62" s="10">
        <v>4</v>
      </c>
      <c r="B62" s="65" t="s">
        <v>114</v>
      </c>
      <c r="C62" s="10"/>
      <c r="D62" s="65"/>
      <c r="E62" s="10" t="s">
        <v>99</v>
      </c>
      <c r="F62" s="10">
        <v>2</v>
      </c>
      <c r="G62" s="10">
        <v>200</v>
      </c>
      <c r="H62" s="10">
        <f t="shared" si="3"/>
        <v>0.4</v>
      </c>
      <c r="I62" s="10"/>
      <c r="J62" s="67"/>
      <c r="K62" s="67"/>
    </row>
    <row r="63" spans="1:11" s="68" customFormat="1" ht="24.95" customHeight="1">
      <c r="A63" s="10">
        <v>5</v>
      </c>
      <c r="B63" s="65" t="s">
        <v>115</v>
      </c>
      <c r="C63" s="10"/>
      <c r="D63" s="65"/>
      <c r="E63" s="10" t="s">
        <v>99</v>
      </c>
      <c r="F63" s="10">
        <v>2</v>
      </c>
      <c r="G63" s="10">
        <v>100</v>
      </c>
      <c r="H63" s="10">
        <f t="shared" si="3"/>
        <v>0.2</v>
      </c>
      <c r="I63" s="10"/>
      <c r="J63" s="67"/>
      <c r="K63" s="67"/>
    </row>
    <row r="64" spans="1:11" s="68" customFormat="1" ht="24.95" customHeight="1">
      <c r="A64" s="10">
        <v>6</v>
      </c>
      <c r="B64" s="65" t="s">
        <v>117</v>
      </c>
      <c r="C64" s="10" t="s">
        <v>85</v>
      </c>
      <c r="D64" s="65" t="s">
        <v>116</v>
      </c>
      <c r="E64" s="10" t="s">
        <v>99</v>
      </c>
      <c r="F64" s="10">
        <v>5</v>
      </c>
      <c r="G64" s="67"/>
      <c r="H64" s="67"/>
      <c r="I64" s="10">
        <v>800</v>
      </c>
      <c r="J64" s="10">
        <f>F64*I64/1000</f>
        <v>4</v>
      </c>
      <c r="K64" s="67"/>
    </row>
    <row r="65" spans="1:11" s="68" customFormat="1" ht="25.5">
      <c r="A65" s="10">
        <v>7</v>
      </c>
      <c r="B65" s="2" t="s">
        <v>547</v>
      </c>
      <c r="C65" s="10" t="s">
        <v>85</v>
      </c>
      <c r="D65" s="65"/>
      <c r="E65" s="10" t="s">
        <v>99</v>
      </c>
      <c r="F65" s="10">
        <v>2</v>
      </c>
      <c r="G65" s="67"/>
      <c r="H65" s="67"/>
      <c r="I65" s="10">
        <v>1200</v>
      </c>
      <c r="J65" s="10">
        <f>F65*I65/1000</f>
        <v>2.4</v>
      </c>
      <c r="K65" s="67"/>
    </row>
    <row r="66" spans="1:11" s="68" customFormat="1" ht="24.95" customHeight="1">
      <c r="A66" s="10">
        <v>8</v>
      </c>
      <c r="B66" s="65" t="s">
        <v>92</v>
      </c>
      <c r="C66" s="10" t="s">
        <v>109</v>
      </c>
      <c r="D66" s="65" t="s">
        <v>129</v>
      </c>
      <c r="E66" s="10" t="s">
        <v>99</v>
      </c>
      <c r="F66" s="10">
        <v>10</v>
      </c>
      <c r="G66" s="10">
        <v>100</v>
      </c>
      <c r="H66" s="10">
        <f t="shared" si="3"/>
        <v>1</v>
      </c>
      <c r="I66" s="10"/>
      <c r="J66" s="67"/>
      <c r="K66" s="67"/>
    </row>
    <row r="67" spans="1:11" s="68" customFormat="1" ht="24.95" customHeight="1">
      <c r="A67" s="10"/>
      <c r="B67" s="87" t="s">
        <v>78</v>
      </c>
      <c r="C67" s="10"/>
      <c r="D67" s="65"/>
      <c r="E67" s="10"/>
      <c r="F67" s="10"/>
      <c r="G67" s="10"/>
      <c r="H67" s="10"/>
      <c r="I67" s="10"/>
      <c r="J67" s="67"/>
      <c r="K67" s="67"/>
    </row>
    <row r="68" spans="1:11" s="68" customFormat="1" ht="24.95" customHeight="1">
      <c r="A68" s="10">
        <v>1</v>
      </c>
      <c r="B68" s="65" t="s">
        <v>118</v>
      </c>
      <c r="C68" s="10" t="s">
        <v>85</v>
      </c>
      <c r="D68" s="65" t="s">
        <v>117</v>
      </c>
      <c r="E68" s="10" t="s">
        <v>99</v>
      </c>
      <c r="F68" s="10">
        <v>3</v>
      </c>
      <c r="G68" s="67"/>
      <c r="H68" s="67"/>
      <c r="I68" s="10">
        <v>1000</v>
      </c>
      <c r="J68" s="10">
        <f>F68*I68/1000</f>
        <v>3</v>
      </c>
      <c r="K68" s="67"/>
    </row>
    <row r="69" spans="1:11" s="68" customFormat="1" ht="24.95" customHeight="1">
      <c r="A69" s="10">
        <v>2</v>
      </c>
      <c r="B69" s="65" t="s">
        <v>90</v>
      </c>
      <c r="C69" s="10" t="s">
        <v>93</v>
      </c>
      <c r="D69" s="65" t="s">
        <v>120</v>
      </c>
      <c r="E69" s="10" t="s">
        <v>99</v>
      </c>
      <c r="F69" s="10">
        <v>5</v>
      </c>
      <c r="G69" s="10">
        <v>200</v>
      </c>
      <c r="H69" s="10">
        <f t="shared" si="3"/>
        <v>1</v>
      </c>
      <c r="I69" s="10"/>
      <c r="J69" s="67"/>
      <c r="K69" s="67"/>
    </row>
    <row r="70" spans="1:11" s="68" customFormat="1" ht="24.95" customHeight="1">
      <c r="A70" s="10">
        <v>3</v>
      </c>
      <c r="B70" s="65" t="s">
        <v>92</v>
      </c>
      <c r="C70" s="10" t="s">
        <v>119</v>
      </c>
      <c r="D70" s="65" t="s">
        <v>92</v>
      </c>
      <c r="E70" s="10" t="s">
        <v>99</v>
      </c>
      <c r="F70" s="10">
        <v>4</v>
      </c>
      <c r="G70" s="10">
        <v>10</v>
      </c>
      <c r="H70" s="10">
        <f t="shared" si="3"/>
        <v>0.04</v>
      </c>
      <c r="I70" s="10"/>
      <c r="J70" s="67"/>
      <c r="K70" s="67"/>
    </row>
    <row r="71" spans="1:11" s="68" customFormat="1" ht="24.95" customHeight="1">
      <c r="A71" s="10">
        <v>4</v>
      </c>
      <c r="B71" s="65" t="s">
        <v>121</v>
      </c>
      <c r="C71" s="10" t="s">
        <v>122</v>
      </c>
      <c r="D71" s="65" t="s">
        <v>101</v>
      </c>
      <c r="E71" s="10" t="s">
        <v>99</v>
      </c>
      <c r="F71" s="10">
        <v>1</v>
      </c>
      <c r="G71" s="67"/>
      <c r="H71" s="67"/>
      <c r="I71" s="10">
        <v>2000</v>
      </c>
      <c r="J71" s="10">
        <f>F71*I71/1000</f>
        <v>2</v>
      </c>
      <c r="K71" s="67"/>
    </row>
    <row r="72" spans="1:11" s="68" customFormat="1" ht="24.95" customHeight="1">
      <c r="A72" s="10"/>
      <c r="B72" s="87" t="s">
        <v>79</v>
      </c>
      <c r="C72" s="10"/>
      <c r="D72" s="65"/>
      <c r="E72" s="10"/>
      <c r="F72" s="10"/>
      <c r="G72" s="10"/>
      <c r="H72" s="10">
        <f t="shared" si="3"/>
        <v>0</v>
      </c>
      <c r="I72" s="10"/>
      <c r="J72" s="67"/>
      <c r="K72" s="67"/>
    </row>
    <row r="73" spans="1:11" s="68" customFormat="1" ht="24.95" customHeight="1">
      <c r="A73" s="10">
        <v>1</v>
      </c>
      <c r="B73" s="65" t="s">
        <v>118</v>
      </c>
      <c r="C73" s="10" t="s">
        <v>118</v>
      </c>
      <c r="D73" s="65" t="s">
        <v>117</v>
      </c>
      <c r="E73" s="10" t="s">
        <v>99</v>
      </c>
      <c r="F73" s="10">
        <v>2</v>
      </c>
      <c r="G73" s="67"/>
      <c r="H73" s="67"/>
      <c r="I73" s="10">
        <v>1000</v>
      </c>
      <c r="J73" s="10">
        <f>F73*I73/1000</f>
        <v>2</v>
      </c>
      <c r="K73" s="67"/>
    </row>
    <row r="74" spans="1:11" s="68" customFormat="1" ht="24.95" customHeight="1">
      <c r="A74" s="10">
        <v>2</v>
      </c>
      <c r="B74" s="65" t="s">
        <v>90</v>
      </c>
      <c r="C74" s="10" t="s">
        <v>93</v>
      </c>
      <c r="D74" s="65" t="s">
        <v>120</v>
      </c>
      <c r="E74" s="10" t="s">
        <v>99</v>
      </c>
      <c r="F74" s="10">
        <v>4</v>
      </c>
      <c r="G74" s="10">
        <v>200</v>
      </c>
      <c r="H74" s="10">
        <f t="shared" si="3"/>
        <v>0.8</v>
      </c>
      <c r="I74" s="10"/>
      <c r="J74" s="67"/>
      <c r="K74" s="67"/>
    </row>
    <row r="75" spans="1:11" s="68" customFormat="1" ht="24.95" customHeight="1">
      <c r="A75" s="10">
        <v>3</v>
      </c>
      <c r="B75" s="65" t="s">
        <v>92</v>
      </c>
      <c r="C75" s="10" t="s">
        <v>119</v>
      </c>
      <c r="D75" s="65" t="s">
        <v>123</v>
      </c>
      <c r="E75" s="10" t="s">
        <v>99</v>
      </c>
      <c r="F75" s="10">
        <v>4</v>
      </c>
      <c r="G75" s="10">
        <v>10</v>
      </c>
      <c r="H75" s="10">
        <f t="shared" si="3"/>
        <v>0.04</v>
      </c>
      <c r="I75" s="10"/>
      <c r="J75" s="67"/>
      <c r="K75" s="67"/>
    </row>
    <row r="76" spans="1:11" s="68" customFormat="1" ht="24.95" customHeight="1">
      <c r="A76" s="10"/>
      <c r="B76" s="87" t="s">
        <v>80</v>
      </c>
      <c r="C76" s="10"/>
      <c r="D76" s="65"/>
      <c r="E76" s="10"/>
      <c r="F76" s="10"/>
      <c r="G76" s="10"/>
      <c r="H76" s="10"/>
      <c r="I76" s="10"/>
      <c r="J76" s="67"/>
      <c r="K76" s="67"/>
    </row>
    <row r="77" spans="1:11" s="68" customFormat="1" ht="24.95" customHeight="1">
      <c r="A77" s="10">
        <v>1</v>
      </c>
      <c r="B77" s="65" t="s">
        <v>124</v>
      </c>
      <c r="C77" s="10"/>
      <c r="D77" s="65"/>
      <c r="E77" s="10" t="s">
        <v>99</v>
      </c>
      <c r="F77" s="10">
        <v>2</v>
      </c>
      <c r="G77" s="67"/>
      <c r="H77" s="67"/>
      <c r="I77" s="10">
        <v>3300</v>
      </c>
      <c r="J77" s="10">
        <f>F77*I77/1000</f>
        <v>6.6</v>
      </c>
      <c r="K77" s="67"/>
    </row>
    <row r="78" spans="1:11" s="68" customFormat="1" ht="24.95" customHeight="1">
      <c r="A78" s="10"/>
      <c r="B78" s="87" t="s">
        <v>125</v>
      </c>
      <c r="C78" s="10"/>
      <c r="D78" s="65"/>
      <c r="E78" s="10"/>
      <c r="F78" s="10"/>
      <c r="G78" s="10"/>
      <c r="H78" s="10"/>
      <c r="I78" s="10"/>
      <c r="J78" s="67"/>
      <c r="K78" s="67"/>
    </row>
    <row r="79" spans="1:11" s="68" customFormat="1" ht="24.95" customHeight="1">
      <c r="A79" s="10">
        <v>1</v>
      </c>
      <c r="B79" s="65" t="s">
        <v>121</v>
      </c>
      <c r="C79" s="10" t="s">
        <v>127</v>
      </c>
      <c r="D79" s="65" t="s">
        <v>128</v>
      </c>
      <c r="E79" s="10" t="s">
        <v>99</v>
      </c>
      <c r="F79" s="10">
        <v>2</v>
      </c>
      <c r="G79" s="67"/>
      <c r="H79" s="67"/>
      <c r="I79" s="10">
        <v>2000</v>
      </c>
      <c r="J79" s="10">
        <f>F79*I79/1000</f>
        <v>4</v>
      </c>
      <c r="K79" s="67"/>
    </row>
    <row r="80" spans="1:11" s="68" customFormat="1" ht="24.95" customHeight="1">
      <c r="A80" s="10">
        <v>2</v>
      </c>
      <c r="B80" s="65" t="s">
        <v>118</v>
      </c>
      <c r="C80" s="10" t="s">
        <v>85</v>
      </c>
      <c r="D80" s="65" t="s">
        <v>86</v>
      </c>
      <c r="E80" s="10" t="s">
        <v>99</v>
      </c>
      <c r="F80" s="10">
        <v>4</v>
      </c>
      <c r="G80" s="67"/>
      <c r="H80" s="67"/>
      <c r="I80" s="10">
        <v>1000</v>
      </c>
      <c r="J80" s="10">
        <f>F80*I80/1000</f>
        <v>4</v>
      </c>
      <c r="K80" s="67"/>
    </row>
    <row r="81" spans="1:11" s="68" customFormat="1" ht="24.95" customHeight="1">
      <c r="A81" s="10">
        <v>3</v>
      </c>
      <c r="B81" s="65" t="s">
        <v>90</v>
      </c>
      <c r="C81" s="10" t="s">
        <v>93</v>
      </c>
      <c r="D81" s="65" t="s">
        <v>86</v>
      </c>
      <c r="E81" s="10" t="s">
        <v>99</v>
      </c>
      <c r="F81" s="10">
        <v>2</v>
      </c>
      <c r="G81" s="10">
        <v>200</v>
      </c>
      <c r="H81" s="10">
        <f t="shared" si="3"/>
        <v>0.4</v>
      </c>
      <c r="I81" s="10"/>
      <c r="J81" s="67"/>
      <c r="K81" s="67"/>
    </row>
    <row r="82" spans="1:11" s="68" customFormat="1" ht="24.95" customHeight="1">
      <c r="A82" s="10">
        <v>4</v>
      </c>
      <c r="B82" s="65" t="s">
        <v>126</v>
      </c>
      <c r="C82" s="10"/>
      <c r="D82" s="65"/>
      <c r="E82" s="10" t="s">
        <v>99</v>
      </c>
      <c r="F82" s="10">
        <v>4</v>
      </c>
      <c r="G82" s="10">
        <v>10</v>
      </c>
      <c r="H82" s="10">
        <f t="shared" si="3"/>
        <v>0.04</v>
      </c>
      <c r="I82" s="10"/>
      <c r="J82" s="67"/>
      <c r="K82" s="67"/>
    </row>
    <row r="83" spans="1:11" s="68" customFormat="1" ht="24.95" customHeight="1">
      <c r="A83" s="166" t="s">
        <v>130</v>
      </c>
      <c r="B83" s="166"/>
      <c r="C83" s="166"/>
      <c r="D83" s="166"/>
      <c r="E83" s="166"/>
      <c r="F83" s="166"/>
      <c r="G83" s="166"/>
      <c r="H83" s="117">
        <f>SUM(H3:H82)</f>
        <v>15.057499999999996</v>
      </c>
      <c r="I83" s="117"/>
      <c r="J83" s="117">
        <f t="shared" ref="J83" si="4">SUM(J3:J82)</f>
        <v>71.56</v>
      </c>
      <c r="K83" s="67"/>
    </row>
  </sheetData>
  <mergeCells count="4">
    <mergeCell ref="A1:I1"/>
    <mergeCell ref="A36:G36"/>
    <mergeCell ref="A37:C37"/>
    <mergeCell ref="A83:G83"/>
  </mergeCells>
  <printOptions horizontalCentered="1"/>
  <pageMargins left="0.70866141732283505" right="0.31496062992126" top="0.70866141732283505" bottom="0.47244094488188998" header="0.31496062992126" footer="0.23622047244094499"/>
  <pageSetup scale="35" orientation="portrait" r:id="rId1"/>
  <headerFooter>
    <oddFooter>&amp;C&amp;"-,Bold"mepwork.in</oddFooter>
  </headerFooter>
  <rowBreaks count="3" manualBreakCount="3">
    <brk id="26" max="16383" man="1"/>
    <brk id="52" max="16383" man="1"/>
    <brk id="7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A324-177F-4FB3-B29A-F68D72195B6A}">
  <sheetPr>
    <tabColor theme="8" tint="0.39997558519241921"/>
    <pageSetUpPr fitToPage="1"/>
  </sheetPr>
  <dimension ref="A1:S27"/>
  <sheetViews>
    <sheetView view="pageBreakPreview" zoomScaleNormal="100" zoomScaleSheetLayoutView="100" workbookViewId="0">
      <selection activeCell="F17" sqref="F17:F23"/>
    </sheetView>
  </sheetViews>
  <sheetFormatPr defaultRowHeight="12.75"/>
  <cols>
    <col min="1" max="1" width="7" style="3" bestFit="1" customWidth="1"/>
    <col min="2" max="2" width="5.85546875" style="3" bestFit="1" customWidth="1"/>
    <col min="3" max="3" width="29.28515625" style="64" bestFit="1" customWidth="1"/>
    <col min="4" max="4" width="5.140625" style="3" bestFit="1" customWidth="1"/>
    <col min="5" max="7" width="9.140625" style="3"/>
    <col min="8" max="8" width="7.42578125" style="3" bestFit="1" customWidth="1"/>
    <col min="9" max="14" width="9.140625" style="3"/>
    <col min="15" max="15" width="10.85546875" style="3" bestFit="1" customWidth="1"/>
    <col min="16" max="16" width="9.140625" style="3" hidden="1" customWidth="1"/>
    <col min="17" max="19" width="0" style="3" hidden="1" customWidth="1"/>
    <col min="20" max="16384" width="9.140625" style="3"/>
  </cols>
  <sheetData>
    <row r="1" spans="1:15" s="68" customFormat="1" ht="24.95" customHeight="1">
      <c r="A1" s="245" t="s">
        <v>614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s="68" customFormat="1" ht="24.95" customHeight="1">
      <c r="A2" s="85" t="s">
        <v>135</v>
      </c>
      <c r="B2" s="85" t="s">
        <v>136</v>
      </c>
      <c r="C2" s="118" t="s">
        <v>137</v>
      </c>
      <c r="D2" s="85" t="s">
        <v>73</v>
      </c>
      <c r="E2" s="85" t="s">
        <v>67</v>
      </c>
      <c r="F2" s="85" t="s">
        <v>250</v>
      </c>
      <c r="G2" s="85" t="s">
        <v>251</v>
      </c>
      <c r="H2" s="85" t="s">
        <v>252</v>
      </c>
      <c r="I2" s="85" t="s">
        <v>253</v>
      </c>
      <c r="J2" s="85" t="s">
        <v>254</v>
      </c>
      <c r="K2" s="85" t="s">
        <v>255</v>
      </c>
      <c r="L2" s="85" t="s">
        <v>256</v>
      </c>
      <c r="M2" s="85" t="s">
        <v>71</v>
      </c>
      <c r="N2" s="85" t="s">
        <v>257</v>
      </c>
      <c r="O2" s="85" t="s">
        <v>1</v>
      </c>
    </row>
    <row r="3" spans="1:15" s="68" customFormat="1" ht="21" customHeight="1">
      <c r="A3" s="110">
        <v>1</v>
      </c>
      <c r="B3" s="110" t="s">
        <v>142</v>
      </c>
      <c r="C3" s="111" t="s">
        <v>258</v>
      </c>
      <c r="D3" s="110" t="s">
        <v>546</v>
      </c>
      <c r="E3" s="122">
        <v>8</v>
      </c>
      <c r="F3" s="122"/>
      <c r="G3" s="122"/>
      <c r="H3" s="122"/>
      <c r="I3" s="122"/>
      <c r="J3" s="122"/>
      <c r="K3" s="122"/>
      <c r="L3" s="122"/>
      <c r="M3" s="122"/>
      <c r="N3" s="122"/>
      <c r="O3" s="110"/>
    </row>
    <row r="4" spans="1:15" s="68" customFormat="1" ht="21" customHeight="1">
      <c r="A4" s="110">
        <v>2</v>
      </c>
      <c r="B4" s="110" t="s">
        <v>142</v>
      </c>
      <c r="C4" s="111" t="s">
        <v>259</v>
      </c>
      <c r="D4" s="110" t="s">
        <v>546</v>
      </c>
      <c r="E4" s="122"/>
      <c r="F4" s="122">
        <v>1</v>
      </c>
      <c r="G4" s="122">
        <v>1</v>
      </c>
      <c r="H4" s="122">
        <v>0</v>
      </c>
      <c r="I4" s="122"/>
      <c r="J4" s="122">
        <v>3</v>
      </c>
      <c r="K4" s="122"/>
      <c r="L4" s="122">
        <v>0</v>
      </c>
      <c r="M4" s="122"/>
      <c r="N4" s="122">
        <v>21</v>
      </c>
      <c r="O4" s="110"/>
    </row>
    <row r="5" spans="1:15" s="68" customFormat="1" ht="21" customHeight="1">
      <c r="A5" s="110">
        <v>3</v>
      </c>
      <c r="B5" s="110" t="s">
        <v>142</v>
      </c>
      <c r="C5" s="111" t="s">
        <v>260</v>
      </c>
      <c r="D5" s="110" t="s">
        <v>546</v>
      </c>
      <c r="E5" s="122"/>
      <c r="F5" s="122">
        <v>3</v>
      </c>
      <c r="G5" s="122"/>
      <c r="H5" s="122"/>
      <c r="I5" s="122">
        <v>2</v>
      </c>
      <c r="J5" s="122">
        <v>1</v>
      </c>
      <c r="K5" s="122"/>
      <c r="L5" s="122"/>
      <c r="M5" s="122"/>
      <c r="N5" s="122">
        <v>29.9</v>
      </c>
      <c r="O5" s="110"/>
    </row>
    <row r="6" spans="1:15" s="68" customFormat="1" ht="21" customHeight="1">
      <c r="A6" s="110">
        <v>4</v>
      </c>
      <c r="B6" s="110" t="s">
        <v>142</v>
      </c>
      <c r="C6" s="111" t="s">
        <v>261</v>
      </c>
      <c r="D6" s="110" t="s">
        <v>546</v>
      </c>
      <c r="E6" s="122"/>
      <c r="F6" s="122"/>
      <c r="G6" s="122"/>
      <c r="H6" s="122"/>
      <c r="I6" s="122"/>
      <c r="J6" s="122"/>
      <c r="K6" s="122">
        <v>1</v>
      </c>
      <c r="L6" s="122"/>
      <c r="M6" s="122">
        <v>2</v>
      </c>
      <c r="N6" s="122"/>
      <c r="O6" s="110"/>
    </row>
    <row r="7" spans="1:15" s="68" customFormat="1" ht="21" customHeight="1">
      <c r="A7" s="110">
        <v>5</v>
      </c>
      <c r="B7" s="110" t="s">
        <v>142</v>
      </c>
      <c r="C7" s="111" t="s">
        <v>262</v>
      </c>
      <c r="D7" s="110" t="s">
        <v>546</v>
      </c>
      <c r="E7" s="122"/>
      <c r="F7" s="122"/>
      <c r="G7" s="122"/>
      <c r="H7" s="122"/>
      <c r="I7" s="122">
        <v>3</v>
      </c>
      <c r="J7" s="122"/>
      <c r="K7" s="122">
        <v>1</v>
      </c>
      <c r="L7" s="122"/>
      <c r="M7" s="122"/>
      <c r="N7" s="122"/>
      <c r="O7" s="110"/>
    </row>
    <row r="8" spans="1:15" s="68" customFormat="1" ht="21" customHeight="1">
      <c r="A8" s="110">
        <v>6</v>
      </c>
      <c r="B8" s="110" t="s">
        <v>142</v>
      </c>
      <c r="C8" s="111" t="s">
        <v>263</v>
      </c>
      <c r="D8" s="110" t="s">
        <v>546</v>
      </c>
      <c r="E8" s="122">
        <v>5</v>
      </c>
      <c r="F8" s="122"/>
      <c r="G8" s="122"/>
      <c r="H8" s="122"/>
      <c r="I8" s="122"/>
      <c r="J8" s="122"/>
      <c r="K8" s="122"/>
      <c r="L8" s="122"/>
      <c r="M8" s="122">
        <v>2</v>
      </c>
      <c r="N8" s="122"/>
      <c r="O8" s="110"/>
    </row>
    <row r="9" spans="1:15" s="68" customFormat="1" ht="21" customHeight="1">
      <c r="A9" s="110">
        <v>7</v>
      </c>
      <c r="B9" s="110" t="s">
        <v>142</v>
      </c>
      <c r="C9" s="111" t="s">
        <v>264</v>
      </c>
      <c r="D9" s="110" t="s">
        <v>546</v>
      </c>
      <c r="E9" s="122"/>
      <c r="F9" s="122">
        <v>3</v>
      </c>
      <c r="G9" s="122">
        <v>2</v>
      </c>
      <c r="H9" s="122"/>
      <c r="I9" s="122"/>
      <c r="J9" s="122">
        <v>1</v>
      </c>
      <c r="K9" s="122"/>
      <c r="L9" s="122"/>
      <c r="M9" s="122"/>
      <c r="N9" s="122">
        <f>24+10.3</f>
        <v>34.299999999999997</v>
      </c>
      <c r="O9" s="110"/>
    </row>
    <row r="10" spans="1:15" s="68" customFormat="1" ht="21" customHeight="1">
      <c r="A10" s="110">
        <v>8</v>
      </c>
      <c r="B10" s="110" t="s">
        <v>142</v>
      </c>
      <c r="C10" s="111" t="s">
        <v>265</v>
      </c>
      <c r="D10" s="110" t="s">
        <v>546</v>
      </c>
      <c r="E10" s="122"/>
      <c r="F10" s="122"/>
      <c r="G10" s="122"/>
      <c r="H10" s="122"/>
      <c r="I10" s="122">
        <v>2</v>
      </c>
      <c r="J10" s="122"/>
      <c r="K10" s="122"/>
      <c r="L10" s="122"/>
      <c r="M10" s="122"/>
      <c r="N10" s="122"/>
      <c r="O10" s="110"/>
    </row>
    <row r="11" spans="1:15" s="68" customFormat="1" ht="21" customHeight="1">
      <c r="A11" s="110">
        <v>9</v>
      </c>
      <c r="B11" s="110" t="s">
        <v>142</v>
      </c>
      <c r="C11" s="111" t="s">
        <v>266</v>
      </c>
      <c r="D11" s="110" t="s">
        <v>546</v>
      </c>
      <c r="E11" s="122"/>
      <c r="F11" s="122">
        <v>1</v>
      </c>
      <c r="G11" s="122">
        <v>2</v>
      </c>
      <c r="H11" s="122"/>
      <c r="I11" s="122"/>
      <c r="J11" s="122"/>
      <c r="K11" s="122"/>
      <c r="L11" s="122"/>
      <c r="M11" s="122"/>
      <c r="N11" s="122">
        <v>9.4</v>
      </c>
      <c r="O11" s="110"/>
    </row>
    <row r="12" spans="1:15" s="68" customFormat="1" ht="21" customHeight="1">
      <c r="A12" s="110">
        <v>10</v>
      </c>
      <c r="B12" s="110" t="s">
        <v>142</v>
      </c>
      <c r="C12" s="111" t="s">
        <v>265</v>
      </c>
      <c r="D12" s="110" t="s">
        <v>546</v>
      </c>
      <c r="E12" s="122"/>
      <c r="F12" s="122"/>
      <c r="G12" s="122"/>
      <c r="H12" s="122"/>
      <c r="I12" s="122">
        <v>2</v>
      </c>
      <c r="J12" s="122"/>
      <c r="K12" s="122"/>
      <c r="L12" s="122"/>
      <c r="M12" s="122"/>
      <c r="N12" s="122"/>
      <c r="O12" s="110"/>
    </row>
    <row r="13" spans="1:15" s="68" customFormat="1" ht="21" customHeight="1">
      <c r="A13" s="110">
        <v>11</v>
      </c>
      <c r="B13" s="110" t="s">
        <v>142</v>
      </c>
      <c r="C13" s="111" t="s">
        <v>146</v>
      </c>
      <c r="D13" s="110" t="s">
        <v>546</v>
      </c>
      <c r="E13" s="122"/>
      <c r="F13" s="122">
        <v>1</v>
      </c>
      <c r="G13" s="122">
        <v>2</v>
      </c>
      <c r="H13" s="122"/>
      <c r="I13" s="122"/>
      <c r="J13" s="122"/>
      <c r="K13" s="122"/>
      <c r="L13" s="122"/>
      <c r="M13" s="122"/>
      <c r="N13" s="122">
        <v>9.4</v>
      </c>
      <c r="O13" s="110"/>
    </row>
    <row r="14" spans="1:15" s="68" customFormat="1" ht="21" customHeight="1">
      <c r="A14" s="110">
        <v>12</v>
      </c>
      <c r="B14" s="110" t="s">
        <v>142</v>
      </c>
      <c r="C14" s="111" t="s">
        <v>267</v>
      </c>
      <c r="D14" s="110" t="s">
        <v>546</v>
      </c>
      <c r="E14" s="122"/>
      <c r="F14" s="122">
        <v>3</v>
      </c>
      <c r="G14" s="122"/>
      <c r="H14" s="122"/>
      <c r="I14" s="122"/>
      <c r="J14" s="122">
        <v>1</v>
      </c>
      <c r="K14" s="122"/>
      <c r="L14" s="122"/>
      <c r="M14" s="122">
        <v>4</v>
      </c>
      <c r="N14" s="122"/>
      <c r="O14" s="110"/>
    </row>
    <row r="15" spans="1:15" s="68" customFormat="1" ht="21" customHeight="1">
      <c r="A15" s="110">
        <v>13</v>
      </c>
      <c r="B15" s="10" t="s">
        <v>162</v>
      </c>
      <c r="C15" s="65" t="s">
        <v>268</v>
      </c>
      <c r="D15" s="10" t="s">
        <v>546</v>
      </c>
      <c r="E15" s="61">
        <v>0</v>
      </c>
      <c r="F15" s="61">
        <v>3</v>
      </c>
      <c r="G15" s="61">
        <v>0</v>
      </c>
      <c r="H15" s="61">
        <v>7</v>
      </c>
      <c r="I15" s="61"/>
      <c r="J15" s="61">
        <v>10</v>
      </c>
      <c r="K15" s="61"/>
      <c r="L15" s="61"/>
      <c r="M15" s="61"/>
      <c r="N15" s="61"/>
      <c r="O15" s="67"/>
    </row>
    <row r="16" spans="1:15" s="68" customFormat="1" ht="21" customHeight="1">
      <c r="A16" s="110">
        <v>14</v>
      </c>
      <c r="B16" s="10" t="s">
        <v>162</v>
      </c>
      <c r="C16" s="65" t="s">
        <v>269</v>
      </c>
      <c r="D16" s="10" t="s">
        <v>546</v>
      </c>
      <c r="E16" s="61">
        <v>0</v>
      </c>
      <c r="F16" s="61">
        <v>2</v>
      </c>
      <c r="G16" s="61">
        <v>1</v>
      </c>
      <c r="H16" s="61">
        <v>7</v>
      </c>
      <c r="I16" s="61"/>
      <c r="J16" s="61">
        <v>1</v>
      </c>
      <c r="K16" s="61"/>
      <c r="L16" s="61"/>
      <c r="M16" s="61"/>
      <c r="N16" s="61"/>
      <c r="O16" s="67"/>
    </row>
    <row r="17" spans="1:19" s="68" customFormat="1" ht="21" customHeight="1">
      <c r="A17" s="110">
        <v>15</v>
      </c>
      <c r="B17" s="10" t="s">
        <v>162</v>
      </c>
      <c r="C17" s="65" t="s">
        <v>270</v>
      </c>
      <c r="D17" s="10" t="s">
        <v>546</v>
      </c>
      <c r="E17" s="61">
        <v>0</v>
      </c>
      <c r="F17" s="61">
        <v>0</v>
      </c>
      <c r="G17" s="61">
        <v>0</v>
      </c>
      <c r="H17" s="61">
        <v>0</v>
      </c>
      <c r="I17" s="61"/>
      <c r="J17" s="61">
        <v>0</v>
      </c>
      <c r="K17" s="61"/>
      <c r="L17" s="61">
        <v>2</v>
      </c>
      <c r="M17" s="61"/>
      <c r="N17" s="61"/>
      <c r="O17" s="67"/>
    </row>
    <row r="18" spans="1:19" s="68" customFormat="1" ht="21" customHeight="1">
      <c r="A18" s="110">
        <v>16</v>
      </c>
      <c r="B18" s="10" t="s">
        <v>162</v>
      </c>
      <c r="C18" s="65" t="s">
        <v>271</v>
      </c>
      <c r="D18" s="10" t="s">
        <v>546</v>
      </c>
      <c r="E18" s="61">
        <v>0</v>
      </c>
      <c r="F18" s="61">
        <v>4</v>
      </c>
      <c r="G18" s="61">
        <v>2</v>
      </c>
      <c r="H18" s="61">
        <v>5</v>
      </c>
      <c r="I18" s="61"/>
      <c r="J18" s="61">
        <v>2</v>
      </c>
      <c r="K18" s="61"/>
      <c r="L18" s="61">
        <v>0</v>
      </c>
      <c r="M18" s="61"/>
      <c r="N18" s="61"/>
      <c r="O18" s="67"/>
    </row>
    <row r="19" spans="1:19" s="68" customFormat="1" ht="21" customHeight="1">
      <c r="A19" s="110">
        <v>17</v>
      </c>
      <c r="B19" s="10" t="s">
        <v>162</v>
      </c>
      <c r="C19" s="65" t="s">
        <v>272</v>
      </c>
      <c r="D19" s="10" t="s">
        <v>546</v>
      </c>
      <c r="E19" s="61">
        <v>0</v>
      </c>
      <c r="F19" s="61">
        <v>2</v>
      </c>
      <c r="G19" s="61">
        <v>2</v>
      </c>
      <c r="H19" s="61">
        <v>0</v>
      </c>
      <c r="I19" s="61"/>
      <c r="J19" s="61">
        <v>0</v>
      </c>
      <c r="K19" s="61"/>
      <c r="L19" s="61">
        <v>0</v>
      </c>
      <c r="M19" s="61"/>
      <c r="N19" s="61"/>
      <c r="O19" s="67"/>
      <c r="S19" s="68">
        <f>20*11</f>
        <v>220</v>
      </c>
    </row>
    <row r="20" spans="1:19" s="68" customFormat="1" ht="21" customHeight="1">
      <c r="A20" s="110">
        <v>18</v>
      </c>
      <c r="B20" s="10" t="s">
        <v>162</v>
      </c>
      <c r="C20" s="65" t="s">
        <v>273</v>
      </c>
      <c r="D20" s="10" t="s">
        <v>546</v>
      </c>
      <c r="E20" s="61">
        <v>0</v>
      </c>
      <c r="F20" s="61">
        <v>2</v>
      </c>
      <c r="G20" s="61">
        <v>0</v>
      </c>
      <c r="H20" s="61">
        <v>0</v>
      </c>
      <c r="I20" s="61"/>
      <c r="J20" s="61">
        <v>0</v>
      </c>
      <c r="K20" s="61"/>
      <c r="L20" s="61">
        <v>0</v>
      </c>
      <c r="M20" s="61"/>
      <c r="N20" s="61"/>
      <c r="O20" s="67"/>
    </row>
    <row r="21" spans="1:19" s="68" customFormat="1" ht="21" customHeight="1">
      <c r="A21" s="110">
        <v>19</v>
      </c>
      <c r="B21" s="10" t="s">
        <v>162</v>
      </c>
      <c r="C21" s="65" t="s">
        <v>274</v>
      </c>
      <c r="D21" s="10" t="s">
        <v>546</v>
      </c>
      <c r="E21" s="61">
        <v>0</v>
      </c>
      <c r="F21" s="61">
        <v>2</v>
      </c>
      <c r="G21" s="61">
        <v>0</v>
      </c>
      <c r="H21" s="61">
        <v>0</v>
      </c>
      <c r="I21" s="61"/>
      <c r="J21" s="61">
        <v>0</v>
      </c>
      <c r="K21" s="61"/>
      <c r="L21" s="61">
        <v>0</v>
      </c>
      <c r="M21" s="61"/>
      <c r="N21" s="61"/>
      <c r="O21" s="67"/>
      <c r="S21" s="68">
        <f>10*7</f>
        <v>70</v>
      </c>
    </row>
    <row r="22" spans="1:19" s="68" customFormat="1" ht="21" customHeight="1">
      <c r="A22" s="246" t="s">
        <v>275</v>
      </c>
      <c r="B22" s="246"/>
      <c r="C22" s="246"/>
      <c r="D22" s="246"/>
      <c r="E22" s="123">
        <f>SUM(E3:E21)</f>
        <v>13</v>
      </c>
      <c r="F22" s="123">
        <f t="shared" ref="F22:N22" si="0">SUM(F3:F21)</f>
        <v>27</v>
      </c>
      <c r="G22" s="123">
        <f t="shared" si="0"/>
        <v>12</v>
      </c>
      <c r="H22" s="123">
        <f t="shared" si="0"/>
        <v>19</v>
      </c>
      <c r="I22" s="123">
        <f t="shared" si="0"/>
        <v>9</v>
      </c>
      <c r="J22" s="123">
        <f t="shared" si="0"/>
        <v>19</v>
      </c>
      <c r="K22" s="123">
        <f t="shared" si="0"/>
        <v>2</v>
      </c>
      <c r="L22" s="123">
        <f t="shared" si="0"/>
        <v>2</v>
      </c>
      <c r="M22" s="123">
        <f t="shared" si="0"/>
        <v>8</v>
      </c>
      <c r="N22" s="123">
        <f t="shared" si="0"/>
        <v>104</v>
      </c>
      <c r="O22" s="119"/>
    </row>
    <row r="23" spans="1:19" s="68" customFormat="1" ht="21" customHeight="1">
      <c r="A23" s="87"/>
      <c r="B23" s="87"/>
      <c r="C23" s="87" t="s">
        <v>277</v>
      </c>
      <c r="D23" s="87"/>
      <c r="E23" s="61">
        <v>41</v>
      </c>
      <c r="F23" s="61">
        <v>16.5</v>
      </c>
      <c r="G23" s="61">
        <v>8.3000000000000007</v>
      </c>
      <c r="H23" s="61">
        <v>3</v>
      </c>
      <c r="I23" s="61">
        <v>41</v>
      </c>
      <c r="J23" s="61">
        <v>33.200000000000003</v>
      </c>
      <c r="K23" s="61">
        <v>41</v>
      </c>
      <c r="L23" s="61">
        <v>9</v>
      </c>
      <c r="M23" s="61">
        <v>14</v>
      </c>
      <c r="N23" s="61">
        <v>9.6</v>
      </c>
      <c r="O23" s="67"/>
    </row>
    <row r="24" spans="1:19" s="68" customFormat="1" ht="21" customHeight="1">
      <c r="A24" s="67"/>
      <c r="B24" s="87"/>
      <c r="C24" s="87" t="s">
        <v>276</v>
      </c>
      <c r="D24" s="87"/>
      <c r="E24" s="61">
        <f>E22*E23/1000</f>
        <v>0.53300000000000003</v>
      </c>
      <c r="F24" s="61">
        <f t="shared" ref="F24:N24" si="1">F22*F23/1000</f>
        <v>0.44550000000000001</v>
      </c>
      <c r="G24" s="61">
        <f t="shared" si="1"/>
        <v>9.9600000000000008E-2</v>
      </c>
      <c r="H24" s="61">
        <f t="shared" si="1"/>
        <v>5.7000000000000002E-2</v>
      </c>
      <c r="I24" s="61">
        <f t="shared" si="1"/>
        <v>0.36899999999999999</v>
      </c>
      <c r="J24" s="61">
        <f t="shared" si="1"/>
        <v>0.63080000000000003</v>
      </c>
      <c r="K24" s="61">
        <f t="shared" si="1"/>
        <v>8.2000000000000003E-2</v>
      </c>
      <c r="L24" s="61">
        <f t="shared" si="1"/>
        <v>1.7999999999999999E-2</v>
      </c>
      <c r="M24" s="61">
        <f t="shared" si="1"/>
        <v>0.112</v>
      </c>
      <c r="N24" s="61">
        <f t="shared" si="1"/>
        <v>0.99839999999999995</v>
      </c>
      <c r="O24" s="67"/>
    </row>
    <row r="25" spans="1:19" s="68" customFormat="1" ht="21" customHeight="1">
      <c r="A25" s="56"/>
      <c r="B25" s="56"/>
      <c r="C25" s="106" t="s">
        <v>295</v>
      </c>
      <c r="D25" s="56"/>
      <c r="E25" s="10">
        <f>600*0.01</f>
        <v>6</v>
      </c>
      <c r="F25" s="67"/>
      <c r="G25" s="67"/>
      <c r="H25" s="67"/>
      <c r="I25" s="67"/>
      <c r="J25" s="67"/>
      <c r="K25" s="67"/>
      <c r="L25" s="67"/>
      <c r="M25" s="67"/>
      <c r="N25" s="67"/>
      <c r="O25" s="67"/>
    </row>
    <row r="26" spans="1:19" s="68" customFormat="1" ht="21" customHeight="1">
      <c r="A26" s="56"/>
      <c r="B26" s="56"/>
      <c r="C26" s="106" t="s">
        <v>296</v>
      </c>
      <c r="D26" s="56"/>
      <c r="E26" s="10">
        <v>9</v>
      </c>
      <c r="F26" s="67"/>
      <c r="G26" s="67"/>
      <c r="H26" s="67"/>
      <c r="I26" s="67"/>
      <c r="J26" s="67"/>
      <c r="K26" s="67"/>
      <c r="L26" s="67"/>
      <c r="M26" s="67"/>
      <c r="N26" s="67"/>
      <c r="O26" s="67"/>
    </row>
    <row r="27" spans="1:19" s="68" customFormat="1" ht="21.95" customHeight="1">
      <c r="A27" s="247" t="s">
        <v>287</v>
      </c>
      <c r="B27" s="247"/>
      <c r="C27" s="247"/>
      <c r="D27" s="247"/>
      <c r="E27" s="121">
        <f>SUM(E24,F24,G24,H24,I24,J24,K24,L24,M24,N24,E25,E26)</f>
        <v>18.345300000000002</v>
      </c>
      <c r="F27" s="120"/>
      <c r="G27" s="120"/>
      <c r="H27" s="120"/>
      <c r="I27" s="120"/>
      <c r="J27" s="120"/>
      <c r="K27" s="120"/>
      <c r="L27" s="120"/>
      <c r="M27" s="120"/>
      <c r="N27" s="120"/>
      <c r="O27" s="67"/>
    </row>
  </sheetData>
  <mergeCells count="3">
    <mergeCell ref="A1:O1"/>
    <mergeCell ref="A22:D22"/>
    <mergeCell ref="A27:D27"/>
  </mergeCells>
  <printOptions horizontalCentered="1"/>
  <pageMargins left="0.70866141732283505" right="0.31496062992126" top="0.70866141732283505" bottom="0.47244094488188998" header="0.31496062992126" footer="0.23622047244094499"/>
  <pageSetup scale="64" orientation="portrait" r:id="rId1"/>
  <headerFooter>
    <oddFooter>&amp;C&amp;"-,Bold"mepwork.in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Summary </vt:lpstr>
      <vt:lpstr>HVAC</vt:lpstr>
      <vt:lpstr>Plumbing</vt:lpstr>
      <vt:lpstr>Water body &amp; pool</vt:lpstr>
      <vt:lpstr>GF &amp; FF load</vt:lpstr>
      <vt:lpstr>Kitchen Pantry</vt:lpstr>
      <vt:lpstr>LIFT</vt:lpstr>
      <vt:lpstr>Landscape Lighting</vt:lpstr>
      <vt:lpstr>Internal Light</vt:lpstr>
      <vt:lpstr>AUDIO VIDEO </vt:lpstr>
      <vt:lpstr>'GF &amp; FF load'!Print_Area</vt:lpstr>
      <vt:lpstr>'Summary '!Print_Area</vt:lpstr>
      <vt:lpstr>'AUDIO VIDEO '!Print_Titles</vt:lpstr>
      <vt:lpstr>'GF &amp; FF load'!Print_Titles</vt:lpstr>
      <vt:lpstr>HVAC!Print_Titles</vt:lpstr>
      <vt:lpstr>'Internal Light'!Print_Titles</vt:lpstr>
      <vt:lpstr>'Landscape Lighting'!Print_Titles</vt:lpstr>
      <vt:lpstr>'Water body &amp; pool'!Print_Titles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 Singh</dc:creator>
  <cp:lastModifiedBy>MANISH KUMAR</cp:lastModifiedBy>
  <cp:lastPrinted>2026-04-19T04:21:24Z</cp:lastPrinted>
  <dcterms:created xsi:type="dcterms:W3CDTF">2025-09-02T09:53:38Z</dcterms:created>
  <dcterms:modified xsi:type="dcterms:W3CDTF">2026-04-19T04:21:58Z</dcterms:modified>
</cp:coreProperties>
</file>